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4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Под.6!$F$1:$F$206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Под.6!$F$1:$F$206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Под.6!$A$1:$N$205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Под.6!$A$1:$N$205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Под.6!$F$1:$F$206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Под.6!$A$1:$N$205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Под.6!$A$1:$N$205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2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G32" i="3" l="1"/>
  <c r="E8" i="13" l="1"/>
  <c r="F8" i="13"/>
  <c r="F7" i="13"/>
  <c r="E7" i="13"/>
  <c r="E5" i="13"/>
  <c r="G118" i="2" l="1"/>
  <c r="F76" i="5" l="1"/>
  <c r="G203" i="5" l="1"/>
  <c r="F82" i="2" l="1"/>
  <c r="F57" i="2"/>
  <c r="F33" i="2"/>
  <c r="F30" i="4"/>
  <c r="F179" i="5"/>
  <c r="F166" i="5"/>
  <c r="F94" i="5"/>
  <c r="F69" i="5"/>
  <c r="F14" i="5"/>
  <c r="G60" i="4" l="1"/>
  <c r="E6" i="13" l="1"/>
  <c r="G6" i="13"/>
  <c r="F6" i="13"/>
  <c r="G9" i="13" l="1"/>
  <c r="E9" i="13"/>
  <c r="F9" i="13" l="1"/>
  <c r="F10" i="13" l="1"/>
  <c r="F8" i="18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8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20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1" i="5" l="1"/>
  <c r="F61" i="5" l="1"/>
  <c r="F43" i="4" l="1"/>
  <c r="F79" i="6" l="1"/>
  <c r="C11" i="10" l="1"/>
  <c r="F11" i="10" s="1"/>
  <c r="G11" i="10" s="1"/>
  <c r="F20" i="2" l="1"/>
  <c r="F159" i="5" l="1"/>
  <c r="F100" i="2"/>
  <c r="F31" i="2" l="1"/>
  <c r="F81" i="5" l="1"/>
  <c r="E95" i="8" l="1"/>
  <c r="G95" i="8" s="1"/>
  <c r="E23" i="9" l="1"/>
  <c r="E25" i="9"/>
  <c r="G25" i="9" s="1"/>
  <c r="D28" i="9"/>
  <c r="E26" i="9"/>
  <c r="G26" i="9" s="1"/>
  <c r="F112" i="5" l="1"/>
  <c r="F111" i="5"/>
  <c r="F129" i="5" l="1"/>
  <c r="F6" i="5" l="1"/>
  <c r="E26" i="7" l="1"/>
  <c r="F43" i="2" l="1"/>
  <c r="F199" i="5" l="1"/>
  <c r="F106" i="5" l="1"/>
  <c r="F68" i="5" l="1"/>
  <c r="F9" i="4" l="1"/>
  <c r="E18" i="7" l="1"/>
  <c r="E96" i="8"/>
  <c r="F90" i="5" l="1"/>
  <c r="F80" i="5"/>
  <c r="F19" i="5" l="1"/>
  <c r="F161" i="5" l="1"/>
  <c r="F47" i="5"/>
  <c r="F110" i="2" l="1"/>
  <c r="L96" i="8" l="1"/>
  <c r="L97" i="8"/>
  <c r="K98" i="8" l="1"/>
  <c r="F113" i="5"/>
  <c r="F30" i="2" l="1"/>
  <c r="F198" i="5" l="1"/>
  <c r="F31" i="6" l="1"/>
  <c r="F64" i="2" l="1"/>
  <c r="F74" i="2" l="1"/>
  <c r="F62" i="6" l="1"/>
  <c r="G62" i="6" s="1"/>
  <c r="F131" i="5" l="1"/>
  <c r="F9" i="2"/>
  <c r="F98" i="2" l="1"/>
  <c r="F8" i="2" l="1"/>
  <c r="F29" i="5" l="1"/>
  <c r="F77" i="2" l="1"/>
  <c r="F19" i="2" l="1"/>
  <c r="F182" i="5" l="1"/>
  <c r="F39" i="5"/>
  <c r="C13" i="10" l="1"/>
  <c r="F16" i="5" l="1"/>
  <c r="F15" i="6" l="1"/>
  <c r="F194" i="5" l="1"/>
  <c r="F13" i="3"/>
  <c r="F88" i="6" l="1"/>
  <c r="F90" i="6" s="1"/>
  <c r="F41" i="6"/>
  <c r="F16" i="6"/>
  <c r="F19" i="6" s="1"/>
  <c r="F107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5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5" i="5"/>
  <c r="F192" i="5" l="1"/>
  <c r="F171" i="5"/>
  <c r="F142" i="5"/>
  <c r="F65" i="5"/>
  <c r="F18" i="5"/>
  <c r="F64" i="6" l="1"/>
  <c r="G64" i="6" s="1"/>
  <c r="F20" i="4" l="1"/>
  <c r="F133" i="5" l="1"/>
  <c r="F115" i="5"/>
  <c r="F116" i="5"/>
  <c r="F108" i="5"/>
  <c r="F97" i="5"/>
  <c r="F67" i="5"/>
  <c r="F8" i="6" l="1"/>
  <c r="F186" i="5" l="1"/>
  <c r="F34" i="4"/>
  <c r="F12" i="5"/>
  <c r="F10" i="6" l="1"/>
  <c r="F9" i="5" l="1"/>
  <c r="F85" i="6" l="1"/>
  <c r="F202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4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7" i="5"/>
  <c r="F59" i="4"/>
  <c r="H5" i="12" l="1"/>
  <c r="F12" i="6" l="1"/>
  <c r="F43" i="5" l="1"/>
  <c r="F98" i="5"/>
  <c r="F174" i="5"/>
  <c r="F57" i="4"/>
  <c r="F147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5" i="5" l="1"/>
  <c r="F164" i="5" l="1"/>
  <c r="F196" i="5"/>
  <c r="F102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5" i="5"/>
  <c r="C43" i="6"/>
  <c r="F61" i="4"/>
  <c r="D119" i="2"/>
  <c r="G22" i="1"/>
  <c r="C33" i="3"/>
  <c r="G12" i="1"/>
  <c r="C18" i="6"/>
  <c r="F103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6" i="5" l="1"/>
  <c r="F187" i="5" l="1"/>
  <c r="F8" i="5"/>
  <c r="F52" i="4" l="1"/>
  <c r="F178" i="5"/>
  <c r="F41" i="5"/>
  <c r="F114" i="5" l="1"/>
  <c r="F100" i="5"/>
  <c r="B11" i="12" l="1"/>
  <c r="G7" i="12" l="1"/>
  <c r="H7" i="12" s="1"/>
  <c r="G8" i="12"/>
  <c r="H8" i="12" s="1"/>
  <c r="H9" i="12"/>
  <c r="G4" i="12" l="1"/>
  <c r="G11" i="12" l="1"/>
  <c r="H4" i="12"/>
  <c r="F49" i="4"/>
  <c r="F77" i="5"/>
  <c r="H11" i="12" l="1"/>
  <c r="F160" i="5"/>
  <c r="E11" i="12" l="1"/>
  <c r="F51" i="4"/>
  <c r="F189" i="5"/>
  <c r="F99" i="5" l="1"/>
  <c r="F69" i="6" l="1"/>
  <c r="G69" i="6" s="1"/>
  <c r="F123" i="5" l="1"/>
  <c r="F26" i="5" l="1"/>
  <c r="G17" i="7" l="1"/>
  <c r="E19" i="7"/>
  <c r="F38" i="4"/>
  <c r="F31" i="4"/>
  <c r="F185" i="5"/>
  <c r="F165" i="5"/>
  <c r="F149" i="5"/>
  <c r="F148" i="5"/>
  <c r="F167" i="5" l="1"/>
  <c r="F128" i="5"/>
  <c r="F83" i="5"/>
  <c r="F78" i="5"/>
  <c r="F35" i="5"/>
  <c r="F54" i="4"/>
  <c r="F188" i="5"/>
  <c r="F145" i="5"/>
  <c r="F176" i="5"/>
  <c r="F104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200" i="5"/>
  <c r="F193" i="5"/>
  <c r="F190" i="5"/>
  <c r="F184" i="5"/>
  <c r="F181" i="5"/>
  <c r="F180" i="5"/>
  <c r="F177" i="5"/>
  <c r="F173" i="5"/>
  <c r="F172" i="5"/>
  <c r="F170" i="5"/>
  <c r="F169" i="5"/>
  <c r="F163" i="5"/>
  <c r="F162" i="5"/>
  <c r="F158" i="5"/>
  <c r="F157" i="5"/>
  <c r="F156" i="5"/>
  <c r="F155" i="5"/>
  <c r="F154" i="5"/>
  <c r="F153" i="5"/>
  <c r="F152" i="5"/>
  <c r="F150" i="5"/>
  <c r="F144" i="5"/>
  <c r="F143" i="5"/>
  <c r="F141" i="5"/>
  <c r="F140" i="5"/>
  <c r="F139" i="5"/>
  <c r="F138" i="5"/>
  <c r="F137" i="5"/>
  <c r="F136" i="5"/>
  <c r="F135" i="5"/>
  <c r="F134" i="5"/>
  <c r="F132" i="5"/>
  <c r="F130" i="5"/>
  <c r="F127" i="5"/>
  <c r="F126" i="5"/>
  <c r="F121" i="5"/>
  <c r="F119" i="5"/>
  <c r="F118" i="5"/>
  <c r="F117" i="5"/>
  <c r="F110" i="5"/>
  <c r="F109" i="5"/>
  <c r="F105" i="5"/>
  <c r="F101" i="5"/>
  <c r="F96" i="5"/>
  <c r="F95" i="5"/>
  <c r="F93" i="5"/>
  <c r="F92" i="5"/>
  <c r="F91" i="5"/>
  <c r="F89" i="5"/>
  <c r="F88" i="5"/>
  <c r="F87" i="5"/>
  <c r="F86" i="5"/>
  <c r="F84" i="5"/>
  <c r="F82" i="5"/>
  <c r="F79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5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118" i="2"/>
  <c r="F89" i="6"/>
  <c r="G89" i="6" s="1"/>
  <c r="G51" i="6"/>
  <c r="F72" i="6"/>
  <c r="F44" i="6"/>
  <c r="F28" i="6"/>
  <c r="F43" i="6"/>
  <c r="F50" i="6"/>
  <c r="F32" i="3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0" i="12"/>
  <c r="H16" i="12"/>
  <c r="B52" i="1"/>
  <c r="H13" i="12" s="1"/>
  <c r="K9" i="18"/>
  <c r="J6" i="18"/>
  <c r="G78" i="6"/>
  <c r="G80" i="6"/>
  <c r="F45" i="6"/>
  <c r="G79" i="6"/>
  <c r="F103" i="6"/>
  <c r="G72" i="6" l="1"/>
  <c r="F54" i="5"/>
  <c r="F203" i="5" l="1"/>
  <c r="F183" i="5"/>
  <c r="J5" i="18" l="1"/>
  <c r="J9" i="18" s="1"/>
  <c r="J10" i="18" s="1"/>
  <c r="J11" i="18" s="1"/>
  <c r="H15" i="12"/>
  <c r="H19" i="12" s="1"/>
  <c r="H21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3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2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51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1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<sst xmlns="http://schemas.openxmlformats.org/spreadsheetml/2006/main" count="2408" uniqueCount="2036">
  <si>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</si>
  <si>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</si>
  <si>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</si>
  <si>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</si>
  <si>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</si>
  <si>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</si>
  <si>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</si>
  <si>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</si>
  <si>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</si>
  <si>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</si>
  <si>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</si>
  <si>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</si>
  <si>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</si>
  <si>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</si>
  <si>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</si>
  <si>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</si>
  <si>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</si>
  <si>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</si>
  <si>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</si>
  <si>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</si>
  <si>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</si>
  <si>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</si>
  <si>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</si>
  <si>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</si>
  <si>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</si>
  <si>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</si>
  <si>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</si>
  <si>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</si>
  <si>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</si>
  <si>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</si>
  <si>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</si>
  <si>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</si>
  <si>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</si>
  <si>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</si>
  <si>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</si>
  <si>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</si>
  <si>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</si>
  <si>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</si>
  <si>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</si>
  <si>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</si>
  <si>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</si>
  <si>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</si>
  <si>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</si>
  <si>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</si>
  <si>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</si>
  <si>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</si>
  <si>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</si>
  <si>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</si>
  <si>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</si>
  <si>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</si>
  <si>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</si>
  <si>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</si>
  <si>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</si>
  <si>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</si>
  <si>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</si>
  <si>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</si>
  <si>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</si>
  <si>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</si>
  <si>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</si>
  <si>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</si>
  <si>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</si>
  <si>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</si>
  <si>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</si>
  <si>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</si>
  <si>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</si>
  <si>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</si>
  <si>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</si>
  <si>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</si>
  <si>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</si>
  <si>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</si>
  <si>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</si>
  <si>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</si>
  <si>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</si>
  <si>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</si>
  <si>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</si>
  <si>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</si>
  <si>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</si>
  <si>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</si>
  <si>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</si>
  <si>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</si>
  <si>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</si>
  <si>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</si>
  <si>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</si>
  <si>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</si>
  <si>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</si>
  <si>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</si>
  <si>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</si>
  <si>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</si>
  <si>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</si>
  <si>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</si>
  <si>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</si>
  <si>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</si>
  <si>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</si>
  <si>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</si>
  <si>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</si>
  <si>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</si>
  <si>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</si>
  <si>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</si>
  <si>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</si>
  <si>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</si>
  <si>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</si>
  <si>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</si>
  <si>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</si>
  <si>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</si>
  <si>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</si>
  <si>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</si>
  <si>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</si>
  <si>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</si>
  <si>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</si>
  <si>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</si>
  <si>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</si>
  <si>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</si>
  <si>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</si>
  <si>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</si>
  <si>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</si>
  <si>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</si>
  <si>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</si>
  <si>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</si>
  <si>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</si>
  <si>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</si>
  <si>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</si>
  <si>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</si>
  <si>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</si>
  <si>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</si>
  <si>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</si>
  <si>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</si>
  <si>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</si>
  <si>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</si>
  <si>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</si>
  <si>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</si>
  <si>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</si>
  <si>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</si>
  <si>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</si>
  <si>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</si>
  <si>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</si>
  <si>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</si>
  <si>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</si>
  <si>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</si>
  <si>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</si>
  <si>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</si>
  <si>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</si>
  <si>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</si>
  <si>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</si>
  <si>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</si>
  <si>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</si>
  <si>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</si>
  <si>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</si>
  <si>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</si>
  <si>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</si>
  <si>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</si>
  <si>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</si>
  <si>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</si>
  <si>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</si>
  <si>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</si>
  <si>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</si>
  <si>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</si>
  <si>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</si>
  <si>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</si>
  <si>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</si>
  <si>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</si>
  <si>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</si>
  <si>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</si>
  <si>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</si>
  <si>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</si>
  <si>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</si>
  <si>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</si>
  <si>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</si>
  <si>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</si>
  <si>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</si>
  <si>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</si>
  <si>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</si>
  <si>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</si>
  <si>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</si>
  <si>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</si>
  <si>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</si>
  <si>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</si>
  <si>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</si>
  <si>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</si>
  <si>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</si>
  <si>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</si>
  <si>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</si>
  <si>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</si>
  <si>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</si>
  <si>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</si>
  <si>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</si>
  <si>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</si>
  <si>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</si>
  <si>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</si>
  <si>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</si>
  <si>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</si>
  <si>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</si>
  <si>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</si>
  <si>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</si>
  <si>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</si>
  <si>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</si>
  <si>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</si>
  <si>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</si>
  <si>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</si>
  <si>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</si>
  <si>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</si>
  <si>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</si>
  <si>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</si>
  <si>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</si>
  <si>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</si>
  <si>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</si>
  <si>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</si>
  <si>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</si>
  <si>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</si>
  <si>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</si>
  <si>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</si>
  <si>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</si>
  <si>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</si>
  <si>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</si>
  <si>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</si>
  <si>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</si>
  <si>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</si>
  <si>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</si>
  <si>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</si>
  <si>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</si>
  <si>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</si>
  <si>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</si>
  <si>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</si>
  <si>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</si>
  <si>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</si>
  <si>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</si>
  <si>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</si>
  <si>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</si>
  <si>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</si>
  <si>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</si>
  <si>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</si>
  <si>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</si>
  <si>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</si>
  <si>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</si>
  <si>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</si>
  <si>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</si>
  <si>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</si>
  <si>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</si>
  <si>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</si>
  <si>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</si>
  <si>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</si>
  <si>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</si>
  <si>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</si>
  <si>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</si>
  <si>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</si>
  <si>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</si>
  <si>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</si>
  <si>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</si>
  <si>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</si>
  <si>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</si>
  <si>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</si>
  <si>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</si>
  <si>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</si>
  <si>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</si>
  <si>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</si>
  <si>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</si>
  <si>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</si>
  <si>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</si>
  <si>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</si>
  <si>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</si>
  <si>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</si>
  <si>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</si>
  <si>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</si>
  <si>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</si>
  <si>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</si>
  <si>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</si>
  <si>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</si>
  <si>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</si>
  <si>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</si>
  <si>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</si>
  <si>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</si>
  <si>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</si>
  <si>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</si>
  <si>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</si>
  <si>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</si>
  <si>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</si>
  <si>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</si>
  <si>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</si>
  <si>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</si>
  <si>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</si>
  <si>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</si>
  <si>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</si>
  <si>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</si>
  <si>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</si>
  <si>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</si>
  <si>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</si>
  <si>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</si>
  <si>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</si>
  <si>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</si>
  <si>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</si>
  <si>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</si>
  <si>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</si>
  <si>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</si>
  <si>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</si>
  <si>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</si>
  <si>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</si>
  <si>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</si>
  <si>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</si>
  <si>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</si>
  <si>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</si>
  <si>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</si>
  <si>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</si>
  <si>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</si>
  <si>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</si>
  <si>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</si>
  <si>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</si>
  <si>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</si>
  <si>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</si>
  <si>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</si>
  <si>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</si>
  <si>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</si>
  <si>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</si>
  <si>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</si>
  <si>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</si>
  <si>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</si>
  <si>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</si>
  <si>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</si>
  <si>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</si>
  <si>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</si>
  <si>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</si>
  <si>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</si>
  <si>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</si>
  <si>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</si>
  <si>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</si>
  <si>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</si>
  <si>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</si>
  <si>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</si>
  <si>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</si>
  <si>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</si>
  <si>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</si>
  <si>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</si>
  <si>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</si>
  <si>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</si>
  <si>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</si>
  <si>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</si>
  <si>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</si>
  <si>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</si>
  <si>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</si>
  <si>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</si>
  <si>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</si>
  <si>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</si>
  <si>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</si>
  <si>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</si>
  <si>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</si>
  <si>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</si>
  <si>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</si>
  <si>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</si>
  <si>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</si>
  <si>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</si>
  <si>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</si>
  <si>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</si>
  <si>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</si>
  <si>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</si>
  <si>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</si>
  <si>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</si>
  <si>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</si>
  <si>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</si>
  <si>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</si>
  <si>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</si>
  <si>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</si>
  <si>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</si>
  <si>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</si>
  <si>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</si>
  <si>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</si>
  <si>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</si>
  <si>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</si>
  <si>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</si>
  <si>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</si>
  <si>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</si>
  <si>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</si>
  <si>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</si>
  <si>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</si>
  <si>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</si>
  <si>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</si>
  <si>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</si>
  <si>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</si>
  <si>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</si>
  <si>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</si>
  <si>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</si>
  <si>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</si>
  <si>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</si>
  <si>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</si>
  <si>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</si>
  <si>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</si>
  <si>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</si>
  <si>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</si>
  <si>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</si>
  <si>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</si>
  <si>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</si>
  <si>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</si>
  <si>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</si>
  <si>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</si>
  <si>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</si>
  <si>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</si>
  <si>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</si>
  <si>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</si>
  <si>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</si>
  <si>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</si>
  <si>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</si>
  <si>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</si>
  <si>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</si>
  <si>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</si>
  <si>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</si>
  <si>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</si>
  <si>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</si>
  <si>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</si>
  <si>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</si>
  <si>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</si>
  <si>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</si>
  <si>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</si>
  <si>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</si>
  <si>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</si>
  <si>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</si>
  <si>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</si>
  <si>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</si>
  <si>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</si>
  <si>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</si>
  <si>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</si>
  <si>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</si>
  <si>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</si>
  <si>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</si>
  <si>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</si>
  <si>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</si>
  <si>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</si>
  <si>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</si>
  <si>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</si>
  <si>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</si>
  <si>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</si>
  <si>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</si>
  <si>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</si>
  <si>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</si>
  <si>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</si>
  <si>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</si>
  <si>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</si>
  <si>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</si>
  <si>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</si>
  <si>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</si>
  <si>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</si>
  <si>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</si>
  <si>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</si>
  <si>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</si>
  <si>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</si>
  <si>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</si>
  <si>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</si>
  <si>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</si>
  <si>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</si>
  <si>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</si>
  <si>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</si>
  <si>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</si>
  <si>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</si>
  <si>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</si>
  <si>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</si>
  <si>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</si>
  <si>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</si>
  <si>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</si>
  <si>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</si>
  <si>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</si>
  <si>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</si>
  <si>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</si>
  <si>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</si>
  <si>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</si>
  <si>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</si>
  <si>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</si>
  <si>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</si>
  <si>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</si>
  <si>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</si>
  <si>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</si>
  <si>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</si>
  <si>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</si>
  <si>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</si>
  <si>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</si>
  <si>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</si>
  <si>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</si>
  <si>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</si>
  <si>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</si>
  <si>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</si>
  <si>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</si>
  <si>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</si>
  <si>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</si>
  <si>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</si>
  <si>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</si>
  <si>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</si>
  <si>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</si>
  <si>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</si>
  <si>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</si>
  <si>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</si>
  <si>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</si>
  <si>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</si>
  <si>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</si>
  <si>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</si>
  <si>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</si>
  <si>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</si>
  <si>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</si>
  <si>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</si>
  <si>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</si>
  <si>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</si>
  <si>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</si>
  <si>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</si>
  <si>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</si>
  <si>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</si>
  <si>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</si>
  <si>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</si>
  <si>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</si>
  <si>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</si>
  <si>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</si>
  <si>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</si>
  <si>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</si>
  <si>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</si>
  <si>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</si>
  <si>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</si>
  <si>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</si>
  <si>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</si>
  <si>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</si>
  <si>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</si>
  <si>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</si>
  <si>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</si>
  <si>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</si>
  <si>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</si>
  <si>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</si>
  <si>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</si>
  <si>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</si>
  <si>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</si>
  <si>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</si>
  <si>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</si>
  <si>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</si>
  <si>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</si>
  <si>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</si>
  <si>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</si>
  <si>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</si>
  <si>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</si>
  <si>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</si>
  <si>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</si>
  <si>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</si>
  <si>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</si>
  <si>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</si>
  <si>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</si>
  <si>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</si>
  <si>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</si>
  <si>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</si>
  <si>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</si>
  <si>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</si>
  <si>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</si>
  <si>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</si>
  <si>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</si>
  <si>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</si>
  <si>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</si>
  <si>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</si>
  <si>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</si>
  <si>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</si>
  <si>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</si>
  <si>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</si>
  <si>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</si>
  <si>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</si>
  <si>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</si>
  <si>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</si>
  <si>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</si>
  <si>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</si>
  <si>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</si>
  <si>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</si>
  <si>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</si>
  <si>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</si>
  <si>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</si>
  <si>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</si>
  <si>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</si>
  <si>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</si>
  <si>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</si>
  <si>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</si>
  <si>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</si>
  <si>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</si>
  <si>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</si>
  <si>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</si>
  <si>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</si>
  <si>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</si>
  <si>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</si>
  <si>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</si>
  <si>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</si>
  <si>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</si>
  <si>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</si>
  <si>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</si>
  <si>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</si>
  <si>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</si>
  <si>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</si>
  <si>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</si>
  <si>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</si>
  <si>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</si>
  <si>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</si>
  <si>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</si>
  <si>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</si>
  <si>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</si>
  <si>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</si>
  <si>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</si>
  <si>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</si>
  <si>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</si>
  <si>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</si>
  <si>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</si>
  <si>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</si>
  <si>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</si>
  <si>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</si>
  <si>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</si>
  <si>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</si>
  <si>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</si>
  <si>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</si>
  <si>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</si>
  <si>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</si>
  <si>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</si>
  <si>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</si>
  <si>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</si>
  <si>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</si>
  <si>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</si>
  <si>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</si>
  <si>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</si>
  <si>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</si>
  <si>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</si>
  <si>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</si>
  <si>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</si>
  <si>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</si>
  <si>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</si>
  <si>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</si>
  <si>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</si>
  <si>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</si>
  <si>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</si>
  <si>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</si>
  <si>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</si>
  <si>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</si>
  <si>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</si>
  <si>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</si>
  <si>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</si>
  <si>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</si>
  <si>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</si>
  <si>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</si>
  <si>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</si>
  <si>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</si>
  <si>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</si>
  <si>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</si>
  <si>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</si>
  <si>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</si>
  <si>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</si>
  <si>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</si>
  <si>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</si>
  <si>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</si>
  <si>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</si>
  <si>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</si>
  <si>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</si>
  <si>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</si>
  <si>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</si>
  <si>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</si>
  <si>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</si>
  <si>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</si>
  <si>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</si>
  <si>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</si>
  <si>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</si>
  <si>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</si>
  <si>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</si>
  <si>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</si>
  <si>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</si>
  <si>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</si>
  <si>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</si>
  <si>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</si>
  <si>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</si>
  <si>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</si>
  <si>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</si>
  <si>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</si>
  <si>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</si>
  <si>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</si>
  <si>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</si>
  <si>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</si>
  <si>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</si>
  <si>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</si>
  <si>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</si>
  <si>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</si>
  <si>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</si>
  <si>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</si>
  <si>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</si>
  <si>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</si>
  <si>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</si>
  <si>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</si>
  <si>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</si>
  <si>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</si>
  <si>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</si>
  <si>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</si>
  <si>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</si>
  <si>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</si>
  <si>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</si>
  <si>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</si>
  <si>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</si>
  <si>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</si>
  <si>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</si>
  <si>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</si>
  <si>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</si>
  <si>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</si>
  <si>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</si>
  <si>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</si>
  <si>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</si>
  <si>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</si>
  <si>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</si>
  <si>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</si>
  <si>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</si>
  <si>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</si>
  <si>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</si>
  <si>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</si>
  <si>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</si>
  <si>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</si>
  <si>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</si>
  <si>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</si>
  <si>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</si>
  <si>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</si>
  <si>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</si>
  <si>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</si>
  <si>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</si>
  <si>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</si>
  <si>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</si>
  <si>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</si>
  <si>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</si>
  <si>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</si>
  <si>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</si>
  <si>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</si>
  <si>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</si>
  <si>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</si>
  <si>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</si>
  <si>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</si>
  <si>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</si>
  <si>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</si>
  <si>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</si>
  <si>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</si>
  <si>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</si>
  <si>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</si>
  <si>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</si>
  <si>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</si>
  <si>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</si>
  <si>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</si>
  <si>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</si>
  <si>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</si>
  <si>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</si>
  <si>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</si>
  <si>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</si>
  <si>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</si>
  <si>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</si>
  <si>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</si>
  <si>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</si>
  <si>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</si>
  <si>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</si>
  <si>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</si>
  <si>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</si>
  <si>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</si>
  <si>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</si>
  <si>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</si>
  <si>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</si>
  <si>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</si>
  <si>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</si>
  <si>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</si>
  <si>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</si>
  <si>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</si>
  <si>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</si>
  <si>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</si>
  <si>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</si>
  <si>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</si>
  <si>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</si>
  <si>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</si>
  <si>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</si>
  <si>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</si>
  <si>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</si>
  <si>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</si>
  <si>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</si>
  <si>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</si>
  <si>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</si>
  <si>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</si>
  <si>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</si>
  <si>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</si>
  <si>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</si>
  <si>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</si>
  <si>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</si>
  <si>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</si>
  <si>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</si>
  <si>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</si>
  <si>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</si>
  <si>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</si>
  <si>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</si>
  <si>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</si>
  <si>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</si>
  <si>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</si>
  <si>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</si>
  <si>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</si>
  <si>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</si>
  <si>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</si>
  <si>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</si>
  <si>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</si>
  <si>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</si>
  <si>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</si>
  <si>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</si>
  <si>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</si>
  <si>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</si>
  <si>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</si>
  <si>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</si>
  <si>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</si>
  <si>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</si>
  <si>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</si>
  <si>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</si>
  <si>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</si>
  <si>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</si>
  <si>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</si>
  <si>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</si>
  <si>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</si>
  <si>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</si>
  <si>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</si>
  <si>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</si>
  <si>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</si>
  <si>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</si>
  <si>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</si>
  <si>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</si>
  <si>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</si>
  <si>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</si>
  <si>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</si>
  <si>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</si>
  <si>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</si>
  <si>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</si>
  <si>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</si>
  <si>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</si>
  <si>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</si>
  <si>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</si>
  <si>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</si>
  <si>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</si>
  <si>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</si>
  <si>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</si>
  <si>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</si>
  <si>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</si>
  <si>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</si>
  <si>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</si>
  <si>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</si>
  <si>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</si>
  <si>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</si>
  <si>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</si>
  <si>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</si>
  <si>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</si>
  <si>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</si>
  <si>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</si>
  <si>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</si>
  <si>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</si>
  <si>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</si>
  <si>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</si>
  <si>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</si>
  <si>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</si>
  <si>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</si>
  <si>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</si>
  <si>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</si>
  <si>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</si>
  <si>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</si>
  <si>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</si>
  <si>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</si>
  <si>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</si>
  <si>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</si>
  <si>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</si>
  <si>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</si>
  <si>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</si>
  <si>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</si>
  <si>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</si>
  <si>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</si>
  <si>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</si>
  <si>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</si>
  <si>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</si>
  <si>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</si>
  <si>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</si>
  <si>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</si>
  <si>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</si>
  <si>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</si>
  <si>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</si>
  <si>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</si>
  <si>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</si>
  <si>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</si>
  <si>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</si>
  <si>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</si>
  <si>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</si>
  <si>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</si>
  <si>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</si>
  <si>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</si>
  <si>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</si>
  <si>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</si>
  <si>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</si>
  <si>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</si>
  <si>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</si>
  <si>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</si>
  <si>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</si>
  <si>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</si>
  <si>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</si>
  <si>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</si>
  <si>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</si>
  <si>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</si>
  <si>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</si>
  <si>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</si>
  <si>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</si>
  <si>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</si>
  <si>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</si>
  <si>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</si>
  <si>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</si>
  <si>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</si>
  <si>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</si>
  <si>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</si>
  <si>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</si>
  <si>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</si>
  <si>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</si>
  <si>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</si>
  <si>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</si>
  <si>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</si>
  <si>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</si>
  <si>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</si>
  <si>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</si>
  <si>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</si>
  <si>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</si>
  <si>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</si>
  <si>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</si>
  <si>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</si>
  <si>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</si>
  <si>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</si>
  <si>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</si>
  <si>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</si>
  <si>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</si>
  <si>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</si>
  <si>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</si>
  <si>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</si>
  <si>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</si>
  <si>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</si>
  <si>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</si>
  <si>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</si>
  <si>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</si>
  <si>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</si>
  <si>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</si>
  <si>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</si>
  <si>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</si>
  <si>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</si>
  <si>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</si>
  <si>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</si>
  <si>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</si>
  <si>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</si>
  <si>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</si>
  <si>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</si>
  <si>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</si>
  <si>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</si>
  <si>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</si>
  <si>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</si>
  <si>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</si>
  <si>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</si>
  <si>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</si>
  <si>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</si>
  <si>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</si>
  <si>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</si>
  <si>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</si>
  <si>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</si>
  <si>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</si>
  <si>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</si>
  <si>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</si>
  <si>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</si>
  <si>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</si>
  <si>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</si>
  <si>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</si>
  <si>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</si>
  <si>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</si>
  <si>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</si>
  <si>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</si>
  <si>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</si>
  <si>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</si>
  <si>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</si>
  <si>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</si>
  <si>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</si>
  <si>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</si>
  <si>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</si>
  <si>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</si>
  <si>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</si>
  <si>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</si>
  <si>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</si>
  <si>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</si>
  <si>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</si>
  <si>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</si>
  <si>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</si>
  <si>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</si>
  <si>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</si>
  <si>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</si>
  <si>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</si>
  <si>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</si>
  <si>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</si>
  <si>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</si>
  <si>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</si>
  <si>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</si>
  <si>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</si>
  <si>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</si>
  <si>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</si>
  <si>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</si>
  <si>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</si>
  <si>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</si>
  <si>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</si>
  <si>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</si>
  <si>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</si>
  <si>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</si>
  <si>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</si>
  <si>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</si>
  <si>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</si>
  <si>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</si>
  <si>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</si>
  <si>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</si>
  <si>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</si>
  <si>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</si>
  <si>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</si>
  <si>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</si>
  <si>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</si>
  <si>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</si>
  <si>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</si>
  <si>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</si>
  <si>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</si>
  <si>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</si>
  <si>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</si>
  <si>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</si>
  <si>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</si>
  <si>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</si>
  <si>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</si>
  <si>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</si>
  <si>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</si>
  <si>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</si>
  <si>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</si>
  <si>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</si>
  <si>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</si>
  <si>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</si>
  <si>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</si>
  <si>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</si>
  <si>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</si>
  <si>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</si>
  <si>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</si>
  <si>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</si>
  <si>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</si>
  <si>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</si>
  <si>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</si>
  <si>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</si>
  <si>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</si>
  <si>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</si>
  <si>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</si>
  <si>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</si>
  <si>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</si>
  <si>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</si>
  <si>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</si>
  <si>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</si>
  <si>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</si>
  <si>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</si>
  <si>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</si>
  <si>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</si>
  <si>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</si>
  <si>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</si>
  <si>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</si>
  <si>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</si>
  <si>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</si>
  <si>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</si>
  <si>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</si>
  <si>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</si>
  <si>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</si>
  <si>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</si>
  <si>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</si>
  <si>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</si>
  <si>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</si>
  <si>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</si>
  <si>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</si>
  <si>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</si>
  <si>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</si>
  <si>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</si>
  <si>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</si>
  <si>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</si>
  <si>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</si>
  <si>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</si>
  <si>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</si>
  <si>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</si>
  <si>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</si>
  <si>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</si>
  <si>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</si>
  <si>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</si>
  <si>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</si>
  <si>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</si>
  <si>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</si>
  <si>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</si>
  <si>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</si>
  <si>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</si>
  <si>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</si>
  <si>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</si>
  <si>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</si>
  <si>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</si>
  <si>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</si>
  <si>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</si>
  <si>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</si>
  <si>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</si>
  <si>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</si>
  <si>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</si>
  <si>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</si>
  <si>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</si>
  <si>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</si>
  <si>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</si>
  <si>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</si>
  <si>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</si>
  <si>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</si>
  <si>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</si>
  <si>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</si>
  <si>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</si>
  <si>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</si>
  <si>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</si>
  <si>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</si>
  <si>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</si>
  <si>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</si>
  <si>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</si>
  <si>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</si>
  <si>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</si>
  <si>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</si>
  <si>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</si>
  <si>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</si>
  <si>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</si>
  <si>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</si>
  <si>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</si>
  <si>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</si>
  <si>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</si>
  <si>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</si>
  <si>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</si>
  <si>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</si>
  <si>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</si>
  <si>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</si>
  <si>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</si>
  <si>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</si>
  <si>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</si>
  <si>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</si>
  <si>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</si>
  <si>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</si>
  <si>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</si>
  <si>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</si>
  <si>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</si>
  <si>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</si>
  <si>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</si>
  <si>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</si>
  <si>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</si>
  <si>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</si>
  <si>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</si>
  <si>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</si>
  <si>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</si>
  <si>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</si>
  <si>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</si>
  <si>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</si>
  <si>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</si>
  <si>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</si>
  <si>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</si>
  <si>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</si>
  <si>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</si>
  <si>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</si>
  <si>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</si>
  <si>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</si>
  <si>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</si>
  <si>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</si>
  <si>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</si>
  <si>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</si>
  <si>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</si>
  <si>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</si>
  <si>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</si>
  <si>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</si>
  <si>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</si>
  <si>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</si>
  <si>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</si>
  <si>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</si>
  <si>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</si>
  <si>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</si>
  <si>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</si>
  <si>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</si>
  <si>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</si>
  <si>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</si>
  <si>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</si>
  <si>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</si>
  <si>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</si>
  <si>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</si>
  <si>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</si>
  <si>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</si>
  <si>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</si>
  <si>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</si>
  <si>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</si>
  <si>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</si>
  <si>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</si>
  <si>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</si>
  <si>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</si>
  <si>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</si>
  <si>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</si>
  <si>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</si>
  <si>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</si>
  <si>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</si>
  <si>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</si>
  <si>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</si>
  <si>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</si>
  <si>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</si>
  <si>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</si>
  <si>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</si>
  <si>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</si>
  <si>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</si>
  <si>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</si>
  <si>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</si>
  <si>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</si>
  <si>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</si>
  <si>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</si>
  <si>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</si>
  <si>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</si>
  <si>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</si>
  <si>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</si>
  <si>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</si>
  <si>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</si>
  <si>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</si>
  <si>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</si>
  <si>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</si>
  <si>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</si>
  <si>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</si>
  <si>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</si>
  <si>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</si>
  <si>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</si>
  <si>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</si>
  <si>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</si>
  <si>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</si>
  <si>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</si>
  <si>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</si>
  <si>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</si>
  <si>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</si>
  <si>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</si>
  <si>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</si>
  <si>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</si>
  <si>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</si>
  <si>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</si>
  <si>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</si>
  <si>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</si>
  <si>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</si>
  <si>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</si>
  <si>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</si>
  <si>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</si>
  <si>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</si>
  <si>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</si>
  <si>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</si>
  <si>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</si>
  <si>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</si>
  <si>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</si>
  <si>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</si>
  <si>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</si>
  <si>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</si>
  <si>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</si>
  <si>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</si>
  <si>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</si>
  <si>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</si>
  <si>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</si>
  <si>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</si>
  <si>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</si>
  <si>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</si>
  <si>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</si>
  <si>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</si>
  <si>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</si>
  <si>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</si>
  <si>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</si>
  <si>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</si>
  <si>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</si>
  <si>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</si>
  <si>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</si>
  <si>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</si>
  <si>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</si>
  <si>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</si>
  <si>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</si>
  <si>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</si>
  <si>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</si>
  <si>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</si>
  <si>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</si>
  <si>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</si>
  <si>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</si>
  <si>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</si>
  <si>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</si>
  <si>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</si>
  <si>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</si>
  <si>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</si>
  <si>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</si>
  <si>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</si>
  <si>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</si>
  <si>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</si>
  <si>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</si>
  <si>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</si>
  <si>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</si>
  <si>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</si>
  <si>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</si>
  <si>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</si>
  <si>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</si>
  <si>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</si>
  <si>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</si>
  <si>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</si>
  <si>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</si>
  <si>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</si>
  <si>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</si>
  <si>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</si>
  <si>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</si>
  <si>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</si>
  <si>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</si>
  <si>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</si>
  <si>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</si>
  <si>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</si>
  <si>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</si>
  <si>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</si>
  <si>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</si>
  <si>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</si>
  <si>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</si>
  <si>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</si>
  <si>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</si>
  <si>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</si>
  <si>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</si>
  <si>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</si>
  <si>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</si>
  <si>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</si>
  <si>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</si>
  <si>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</si>
  <si>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</si>
  <si>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</si>
  <si>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</si>
  <si>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</si>
  <si>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</si>
  <si>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</si>
  <si>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</si>
  <si>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</si>
  <si>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</si>
  <si>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</si>
  <si>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</si>
  <si>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</si>
  <si>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</si>
  <si>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</si>
  <si>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</si>
  <si>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</si>
  <si>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</si>
  <si>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</si>
  <si>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</si>
  <si>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</si>
  <si>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</si>
  <si>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</si>
  <si>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</si>
  <si>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</si>
  <si>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</si>
  <si>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</si>
  <si>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</si>
  <si>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</si>
  <si>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</si>
  <si>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</si>
  <si>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</si>
  <si>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</si>
  <si>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</si>
  <si>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</si>
  <si>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</si>
  <si>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</si>
  <si>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</si>
  <si>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</si>
  <si>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</si>
  <si>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</si>
  <si>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</si>
  <si>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</si>
  <si>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</si>
  <si>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</si>
  <si>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</si>
  <si>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</si>
  <si>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</si>
  <si>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</si>
  <si>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</si>
  <si>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</si>
  <si>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</si>
  <si>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</si>
  <si>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</si>
  <si>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</si>
  <si>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</si>
  <si>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</si>
  <si>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</si>
  <si>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</si>
  <si>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</si>
  <si>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</si>
  <si>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</si>
  <si>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</si>
  <si>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</si>
  <si>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</si>
  <si>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</si>
  <si>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</si>
  <si>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</si>
  <si>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</si>
  <si>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</si>
  <si>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</si>
  <si>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</si>
  <si>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</si>
  <si>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</si>
  <si>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</si>
  <si>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</si>
  <si>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</si>
  <si>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</si>
  <si>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</si>
  <si>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</si>
  <si>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</si>
  <si>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</si>
  <si>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</si>
  <si>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</si>
  <si>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</si>
  <si>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</si>
  <si>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</si>
  <si>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</si>
  <si>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</si>
  <si>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</si>
  <si>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</si>
  <si>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</si>
  <si>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</si>
  <si>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</si>
  <si>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</si>
  <si>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</si>
  <si>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</si>
  <si>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</si>
  <si>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</si>
  <si>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</si>
  <si>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</si>
  <si>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</si>
  <si>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</si>
  <si>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</si>
  <si>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</si>
  <si>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</si>
  <si>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</si>
  <si>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</si>
  <si>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</si>
  <si>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</si>
  <si>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</si>
  <si>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</si>
  <si>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</si>
  <si>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</si>
  <si>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</si>
  <si>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</si>
  <si>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</si>
  <si>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</si>
  <si>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</si>
  <si>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</si>
  <si>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</si>
  <si>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</si>
  <si>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</si>
  <si>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</si>
  <si>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</si>
  <si>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</si>
  <si>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</si>
  <si>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</si>
  <si>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</si>
  <si>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</si>
  <si>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</si>
  <si>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</si>
  <si>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</si>
  <si>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</si>
  <si>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</si>
  <si>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</si>
  <si>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</si>
  <si>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</si>
  <si>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</si>
  <si>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</si>
  <si>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</si>
  <si>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</si>
  <si>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</si>
  <si>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</si>
  <si>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</si>
  <si>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</si>
  <si>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</si>
  <si>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</si>
  <si>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</si>
  <si>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</si>
  <si>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</si>
  <si>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</si>
  <si>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</si>
  <si>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</si>
  <si>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</si>
  <si>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</si>
  <si>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</si>
  <si>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</si>
  <si>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</si>
  <si>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</si>
  <si>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</si>
  <si>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</si>
  <si>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</si>
  <si>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</si>
  <si>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</si>
  <si>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</si>
  <si>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</si>
  <si>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</si>
  <si>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</si>
  <si>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</si>
  <si>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</si>
  <si>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</si>
  <si>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</si>
  <si>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</si>
  <si>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</si>
  <si>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</si>
  <si>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</si>
  <si>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</si>
  <si>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</si>
  <si>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</si>
  <si>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</si>
  <si>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</si>
  <si>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</si>
  <si>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</si>
  <si>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</si>
  <si>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</si>
  <si>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</si>
  <si>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</si>
  <si>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</si>
  <si>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</si>
  <si>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</si>
  <si>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</si>
  <si>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</si>
  <si>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</si>
  <si>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</si>
  <si>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</si>
  <si>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</si>
  <si>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</si>
  <si>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</si>
  <si>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</si>
  <si>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</si>
  <si>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</si>
  <si>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</si>
  <si>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</si>
  <si>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</si>
  <si>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</si>
  <si>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</si>
  <si>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</si>
  <si>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</si>
  <si>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</si>
  <si>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</si>
  <si>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</si>
  <si>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</si>
  <si>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</si>
  <si>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</si>
  <si>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</si>
  <si>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</si>
  <si>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</si>
  <si>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</si>
  <si>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</si>
  <si>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</si>
  <si>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</si>
  <si>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</si>
  <si>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</si>
  <si>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</si>
  <si>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</si>
  <si>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</si>
  <si>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</si>
  <si>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</si>
  <si>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</si>
  <si>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</si>
  <si>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</si>
  <si>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</si>
  <si>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</si>
  <si>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</si>
  <si>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</si>
  <si>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</si>
  <si>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</si>
  <si>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</si>
  <si>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</si>
  <si>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</si>
  <si>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</si>
  <si>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</si>
  <si>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</si>
  <si>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</si>
  <si>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</si>
  <si>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</si>
  <si>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</si>
  <si>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</si>
  <si>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</si>
  <si>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</si>
  <si>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</si>
  <si>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</si>
  <si>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</si>
  <si>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</si>
  <si>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</si>
  <si>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</si>
  <si>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</si>
  <si>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</si>
  <si>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</si>
  <si>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</si>
  <si>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</si>
  <si>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</si>
  <si>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</si>
  <si>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</si>
  <si>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</si>
  <si>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</si>
  <si>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</si>
  <si>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</si>
  <si>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</si>
  <si>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</si>
  <si>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</si>
  <si>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</si>
  <si>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</si>
  <si>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</si>
  <si>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</si>
  <si>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</si>
  <si>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</si>
  <si>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</si>
  <si>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</si>
  <si>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</si>
  <si>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</si>
  <si>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</si>
  <si>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</si>
  <si>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</si>
  <si>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</si>
  <si>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</si>
  <si>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</si>
  <si>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</si>
  <si>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</si>
  <si>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</si>
  <si>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</si>
  <si>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</si>
  <si>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</si>
  <si>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</si>
  <si>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</si>
  <si>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</si>
  <si>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</si>
  <si>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</si>
  <si>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</si>
  <si>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</si>
  <si>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</si>
  <si>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</si>
  <si>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</si>
  <si>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</si>
  <si>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</si>
  <si>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</si>
  <si>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</si>
  <si>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</si>
  <si>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</si>
  <si>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</si>
  <si>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</si>
  <si>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</si>
  <si>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</si>
  <si>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</si>
  <si>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</si>
  <si>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</si>
  <si>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</si>
  <si>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</si>
  <si>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</si>
  <si>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</si>
  <si>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</si>
  <si>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</si>
  <si>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</si>
  <si>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</si>
  <si>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</si>
  <si>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</si>
  <si>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</si>
  <si>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</si>
  <si>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</si>
  <si>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</si>
  <si>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</si>
  <si>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</si>
  <si>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</si>
  <si>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</si>
  <si>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</si>
  <si>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</si>
  <si>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</si>
  <si>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</si>
  <si>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</si>
  <si>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</si>
  <si>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</si>
  <si>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</si>
  <si>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</si>
  <si>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</si>
  <si>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</si>
  <si>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</si>
  <si>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</si>
  <si>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</si>
  <si>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</si>
  <si>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</si>
  <si>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</si>
  <si>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</si>
  <si>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</si>
  <si>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</si>
  <si>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</si>
  <si>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</si>
  <si>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</si>
  <si>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</si>
  <si>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</si>
  <si>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</si>
  <si>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</si>
  <si>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</si>
  <si>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</si>
  <si>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</si>
  <si>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</si>
  <si>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</si>
  <si>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</si>
  <si>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</si>
  <si>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</si>
  <si>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</si>
  <si>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</si>
  <si>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</si>
  <si>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</si>
  <si>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</si>
  <si>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</si>
  <si>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</si>
  <si>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</si>
  <si>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</si>
  <si>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</si>
  <si>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</si>
  <si>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</si>
  <si>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</si>
  <si>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</si>
  <si>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</si>
  <si>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</si>
  <si>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</si>
  <si>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</si>
  <si>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</si>
  <si>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</si>
  <si>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</si>
  <si>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</si>
  <si>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</si>
  <si>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</si>
  <si>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</si>
  <si>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</si>
  <si>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</si>
  <si>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</si>
  <si>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</si>
  <si>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</si>
  <si>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</si>
  <si>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</si>
  <si>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</si>
  <si>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</si>
  <si>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</si>
  <si>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</si>
  <si>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</si>
  <si>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</si>
  <si>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</si>
  <si>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</si>
  <si>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</si>
  <si>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</si>
  <si>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</si>
  <si>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</si>
  <si>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</si>
  <si>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</si>
  <si>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</si>
  <si>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</si>
  <si>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</si>
  <si>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</si>
  <si>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</si>
  <si>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</si>
  <si>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</si>
  <si>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</si>
  <si>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</si>
  <si>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</si>
  <si>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</si>
  <si>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</si>
  <si>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</si>
  <si>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</si>
  <si>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</si>
  <si>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</si>
  <si>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</si>
  <si>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</si>
  <si>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</si>
  <si>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</si>
  <si>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</si>
  <si>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</si>
  <si>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</si>
  <si>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</si>
  <si>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</si>
  <si>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</si>
  <si>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</si>
  <si>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</si>
  <si>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</si>
  <si>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</si>
  <si>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</si>
  <si>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</si>
  <si>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</si>
  <si>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</si>
  <si>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</si>
  <si>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</si>
  <si>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</si>
  <si>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</si>
  <si>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</si>
  <si>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</si>
  <si>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</si>
  <si>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</si>
  <si>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</si>
  <si>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</si>
  <si>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</si>
  <si>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</si>
  <si>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</si>
  <si>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</si>
  <si>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</si>
  <si>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</si>
  <si>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</si>
  <si>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</si>
  <si>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</si>
  <si>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</si>
  <si>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</si>
  <si>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</si>
  <si>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</si>
  <si>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</si>
  <si>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</si>
  <si>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</si>
  <si>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</si>
  <si>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</si>
  <si>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</si>
  <si>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</si>
  <si>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</si>
  <si>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</si>
  <si>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</si>
  <si>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</si>
  <si>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</si>
  <si>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</si>
  <si>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</si>
  <si>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</si>
  <si>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</si>
  <si>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</si>
  <si>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</si>
  <si>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</si>
  <si>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</si>
  <si>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</si>
  <si>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</si>
  <si>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</si>
  <si>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</si>
  <si>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</si>
  <si>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</si>
  <si>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</si>
  <si>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</si>
  <si>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</si>
  <si>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</si>
  <si>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</si>
  <si>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</si>
  <si>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</si>
  <si>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</si>
  <si>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</si>
  <si>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</si>
  <si>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</si>
  <si>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</si>
  <si>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</si>
  <si>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</si>
  <si>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</si>
  <si>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</si>
  <si>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</si>
  <si>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</si>
  <si>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</si>
  <si>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</si>
  <si>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</si>
  <si>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</si>
  <si>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</si>
  <si>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</si>
  <si>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</si>
  <si>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</si>
  <si>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</si>
  <si>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</si>
  <si>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</si>
  <si>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</si>
  <si>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</si>
  <si>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</si>
  <si>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</si>
  <si>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</si>
  <si>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</si>
  <si>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</si>
  <si>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</si>
  <si>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</si>
  <si>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</si>
  <si>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</si>
  <si>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</si>
  <si>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</si>
  <si>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</si>
  <si>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</si>
  <si>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</si>
  <si>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</si>
  <si>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</si>
  <si>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</si>
  <si>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</si>
  <si>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</si>
  <si>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</si>
  <si>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</si>
  <si>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</si>
  <si>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</si>
  <si>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</si>
  <si>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</si>
  <si>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</si>
  <si>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</si>
  <si>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</si>
  <si>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</si>
  <si>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</si>
  <si>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</si>
  <si>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</si>
  <si>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</si>
  <si>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</si>
  <si>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</si>
  <si>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</si>
  <si>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</si>
  <si>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</si>
  <si>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</si>
  <si>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</si>
  <si>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</si>
  <si>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</si>
  <si>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</si>
  <si>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</si>
  <si>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</si>
  <si>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</si>
  <si>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</si>
  <si>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</si>
  <si>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</si>
  <si>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</si>
  <si>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</si>
  <si>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</si>
  <si>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</si>
  <si>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</si>
  <si>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</si>
  <si>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</si>
  <si>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</si>
  <si>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</si>
  <si>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</si>
  <si>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</si>
  <si>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</si>
  <si>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</si>
  <si>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</si>
  <si>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</si>
  <si>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</si>
  <si>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</si>
  <si>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</si>
  <si>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</si>
  <si>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</si>
  <si>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</si>
  <si>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</si>
  <si>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</si>
  <si>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</si>
  <si>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</si>
  <si>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</si>
  <si>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</si>
  <si>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</si>
  <si>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</si>
  <si>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</si>
  <si>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</si>
  <si>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</si>
  <si>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</si>
  <si>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</si>
  <si>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</si>
  <si>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</si>
  <si>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</si>
  <si>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</si>
  <si>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</si>
  <si>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</si>
  <si>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</si>
  <si>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</si>
  <si>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</si>
  <si>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</si>
  <si>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</si>
  <si>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</si>
  <si>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</si>
  <si>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</si>
  <si>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</si>
  <si>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</si>
  <si>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</si>
  <si>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</si>
  <si>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</si>
  <si>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</si>
  <si>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</si>
  <si>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</si>
  <si>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</si>
  <si>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</si>
  <si>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</si>
  <si>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</si>
  <si>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</si>
  <si>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</si>
  <si>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</si>
  <si>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</si>
  <si>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</si>
  <si>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</si>
  <si>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</si>
  <si>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</si>
  <si>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</si>
  <si>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</si>
  <si>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</si>
  <si>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</si>
  <si>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</si>
  <si>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</si>
  <si>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</si>
  <si>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</si>
  <si>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</si>
  <si>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</si>
  <si>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</si>
  <si>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</si>
  <si>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</si>
  <si>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</si>
  <si>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</si>
  <si>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</si>
  <si>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</si>
  <si>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</si>
  <si>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</si>
  <si>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</si>
  <si>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</si>
  <si>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</si>
  <si>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</si>
  <si>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</si>
  <si>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</si>
  <si>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</si>
  <si>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</si>
  <si>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</si>
  <si>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</si>
  <si>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</si>
  <si>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</si>
  <si>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</si>
  <si>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</si>
  <si>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</si>
  <si>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</si>
  <si>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</si>
  <si>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</si>
  <si>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</si>
  <si>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</si>
  <si>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</si>
  <si>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</si>
  <si>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</si>
  <si>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</si>
  <si>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</si>
  <si>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</si>
  <si>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</si>
  <si>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</si>
  <si>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</si>
  <si>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</si>
  <si>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</si>
  <si>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</si>
  <si>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</si>
  <si>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</si>
  <si>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</si>
  <si>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</si>
  <si>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</si>
  <si>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</si>
  <si>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</si>
  <si>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</si>
  <si>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</si>
  <si>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</si>
  <si>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</si>
  <si>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</si>
  <si>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</si>
  <si>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</si>
  <si>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</si>
  <si>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</si>
  <si>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</si>
  <si>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</si>
  <si>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</si>
  <si>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</si>
  <si>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</si>
  <si>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</si>
  <si>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</si>
  <si>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</si>
  <si>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</si>
  <si>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</si>
  <si>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</si>
  <si>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</si>
  <si>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</si>
  <si>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</si>
  <si>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по потреблению электроэнергии за период с  23.02.2024г. по  22.03.2024г.</t>
  </si>
  <si>
    <t>Март 2024 года</t>
  </si>
  <si>
    <t>СПРАВОЧНАЯ ИНФОРМАЦИЯ потребление коммунальных услуг в здании по адресу г.Химки, ул.Лавочкина, д.13 март 2024г.</t>
  </si>
  <si>
    <t>49263761-24</t>
  </si>
  <si>
    <t>Демонтаж</t>
  </si>
  <si>
    <t>выставить за 2 месяца норматив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</si>
</sst>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77" fontId="77" fillId="8" borderId="7" xfId="0" applyNumberFormat="1" applyFont="1" applyFill="1" applyBorder="1"/>
    <xf numFmtId="1" fontId="8" fillId="8" borderId="2" xfId="0" applyNumberFormat="1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72.xml"/><Relationship Id="rId485" Type="http://schemas.openxmlformats.org/officeDocument/2006/relationships/revisionLog" Target="revisionLog77.xml"/><Relationship Id="rId515" Type="http://schemas.openxmlformats.org/officeDocument/2006/relationships/revisionLog" Target="revisionLog107.xml"/><Relationship Id="rId536" Type="http://schemas.openxmlformats.org/officeDocument/2006/relationships/revisionLog" Target="revisionLog128.xml"/><Relationship Id="rId510" Type="http://schemas.openxmlformats.org/officeDocument/2006/relationships/revisionLog" Target="revisionLog102.xml"/><Relationship Id="rId531" Type="http://schemas.openxmlformats.org/officeDocument/2006/relationships/revisionLog" Target="revisionLog123.xml"/><Relationship Id="rId552" Type="http://schemas.openxmlformats.org/officeDocument/2006/relationships/revisionLog" Target="revisionLog144.xml"/><Relationship Id="rId557" Type="http://schemas.openxmlformats.org/officeDocument/2006/relationships/revisionLog" Target="revisionLog149.xml"/><Relationship Id="rId412" Type="http://schemas.openxmlformats.org/officeDocument/2006/relationships/revisionLog" Target="revisionLog6.xml"/><Relationship Id="rId417" Type="http://schemas.openxmlformats.org/officeDocument/2006/relationships/revisionLog" Target="revisionLog11.xml"/><Relationship Id="rId433" Type="http://schemas.openxmlformats.org/officeDocument/2006/relationships/revisionLog" Target="revisionLog25.xml"/><Relationship Id="rId438" Type="http://schemas.openxmlformats.org/officeDocument/2006/relationships/revisionLog" Target="revisionLog30.xml"/><Relationship Id="rId459" Type="http://schemas.openxmlformats.org/officeDocument/2006/relationships/revisionLog" Target="revisionLog51.xml"/><Relationship Id="rId454" Type="http://schemas.openxmlformats.org/officeDocument/2006/relationships/revisionLog" Target="revisionLog46.xml"/><Relationship Id="rId470" Type="http://schemas.openxmlformats.org/officeDocument/2006/relationships/revisionLog" Target="revisionLog62.xml"/><Relationship Id="rId475" Type="http://schemas.openxmlformats.org/officeDocument/2006/relationships/revisionLog" Target="revisionLog67.xml"/><Relationship Id="rId491" Type="http://schemas.openxmlformats.org/officeDocument/2006/relationships/revisionLog" Target="revisionLog83.xml"/><Relationship Id="rId496" Type="http://schemas.openxmlformats.org/officeDocument/2006/relationships/revisionLog" Target="revisionLog88.xml"/><Relationship Id="rId505" Type="http://schemas.openxmlformats.org/officeDocument/2006/relationships/revisionLog" Target="revisionLog97.xml"/><Relationship Id="rId526" Type="http://schemas.openxmlformats.org/officeDocument/2006/relationships/revisionLog" Target="revisionLog118.xml"/><Relationship Id="rId500" Type="http://schemas.openxmlformats.org/officeDocument/2006/relationships/revisionLog" Target="revisionLog92.xml"/><Relationship Id="rId521" Type="http://schemas.openxmlformats.org/officeDocument/2006/relationships/revisionLog" Target="revisionLog113.xml"/><Relationship Id="rId542" Type="http://schemas.openxmlformats.org/officeDocument/2006/relationships/revisionLog" Target="revisionLog134.xml"/><Relationship Id="rId547" Type="http://schemas.openxmlformats.org/officeDocument/2006/relationships/revisionLog" Target="revisionLog139.xml"/><Relationship Id="rId563" Type="http://schemas.openxmlformats.org/officeDocument/2006/relationships/revisionLog" Target="revisionLog155.xml"/><Relationship Id="rId423" Type="http://schemas.openxmlformats.org/officeDocument/2006/relationships/revisionLog" Target="revisionLog17.xml"/><Relationship Id="rId428" Type="http://schemas.openxmlformats.org/officeDocument/2006/relationships/revisionLog" Target="revisionLog1.xml"/><Relationship Id="rId449" Type="http://schemas.openxmlformats.org/officeDocument/2006/relationships/revisionLog" Target="revisionLog41.xml"/><Relationship Id="rId444" Type="http://schemas.openxmlformats.org/officeDocument/2006/relationships/revisionLog" Target="revisionLog36.xml"/><Relationship Id="rId460" Type="http://schemas.openxmlformats.org/officeDocument/2006/relationships/revisionLog" Target="revisionLog52.xml"/><Relationship Id="rId465" Type="http://schemas.openxmlformats.org/officeDocument/2006/relationships/revisionLog" Target="revisionLog57.xml"/><Relationship Id="rId481" Type="http://schemas.openxmlformats.org/officeDocument/2006/relationships/revisionLog" Target="revisionLog73.xml"/><Relationship Id="rId486" Type="http://schemas.openxmlformats.org/officeDocument/2006/relationships/revisionLog" Target="revisionLog78.xml"/><Relationship Id="rId516" Type="http://schemas.openxmlformats.org/officeDocument/2006/relationships/revisionLog" Target="revisionLog108.xml"/><Relationship Id="rId511" Type="http://schemas.openxmlformats.org/officeDocument/2006/relationships/revisionLog" Target="revisionLog103.xml"/><Relationship Id="rId532" Type="http://schemas.openxmlformats.org/officeDocument/2006/relationships/revisionLog" Target="revisionLog124.xml"/><Relationship Id="rId537" Type="http://schemas.openxmlformats.org/officeDocument/2006/relationships/revisionLog" Target="revisionLog129.xml"/><Relationship Id="rId553" Type="http://schemas.openxmlformats.org/officeDocument/2006/relationships/revisionLog" Target="revisionLog145.xml"/><Relationship Id="rId558" Type="http://schemas.openxmlformats.org/officeDocument/2006/relationships/revisionLog" Target="revisionLog150.xml"/><Relationship Id="rId418" Type="http://schemas.openxmlformats.org/officeDocument/2006/relationships/revisionLog" Target="revisionLog12.xml"/><Relationship Id="rId413" Type="http://schemas.openxmlformats.org/officeDocument/2006/relationships/revisionLog" Target="revisionLog7.xml"/><Relationship Id="rId439" Type="http://schemas.openxmlformats.org/officeDocument/2006/relationships/revisionLog" Target="revisionLog31.xml"/><Relationship Id="rId434" Type="http://schemas.openxmlformats.org/officeDocument/2006/relationships/revisionLog" Target="revisionLog26.xml"/><Relationship Id="rId450" Type="http://schemas.openxmlformats.org/officeDocument/2006/relationships/revisionLog" Target="revisionLog42.xml"/><Relationship Id="rId455" Type="http://schemas.openxmlformats.org/officeDocument/2006/relationships/revisionLog" Target="revisionLog47.xml"/><Relationship Id="rId471" Type="http://schemas.openxmlformats.org/officeDocument/2006/relationships/revisionLog" Target="revisionLog63.xml"/><Relationship Id="rId476" Type="http://schemas.openxmlformats.org/officeDocument/2006/relationships/revisionLog" Target="revisionLog68.xml"/><Relationship Id="rId497" Type="http://schemas.openxmlformats.org/officeDocument/2006/relationships/revisionLog" Target="revisionLog89.xml"/><Relationship Id="rId506" Type="http://schemas.openxmlformats.org/officeDocument/2006/relationships/revisionLog" Target="revisionLog98.xml"/><Relationship Id="rId492" Type="http://schemas.openxmlformats.org/officeDocument/2006/relationships/revisionLog" Target="revisionLog84.xml"/><Relationship Id="rId501" Type="http://schemas.openxmlformats.org/officeDocument/2006/relationships/revisionLog" Target="revisionLog93.xml"/><Relationship Id="rId522" Type="http://schemas.openxmlformats.org/officeDocument/2006/relationships/revisionLog" Target="revisionLog114.xml"/><Relationship Id="rId527" Type="http://schemas.openxmlformats.org/officeDocument/2006/relationships/revisionLog" Target="revisionLog119.xml"/><Relationship Id="rId543" Type="http://schemas.openxmlformats.org/officeDocument/2006/relationships/revisionLog" Target="revisionLog135.xml"/><Relationship Id="rId548" Type="http://schemas.openxmlformats.org/officeDocument/2006/relationships/revisionLog" Target="revisionLog140.xml"/><Relationship Id="rId416" Type="http://schemas.openxmlformats.org/officeDocument/2006/relationships/revisionLog" Target="revisionLog10.xml"/><Relationship Id="rId429" Type="http://schemas.openxmlformats.org/officeDocument/2006/relationships/revisionLog" Target="revisionLog2.xml"/><Relationship Id="rId551" Type="http://schemas.openxmlformats.org/officeDocument/2006/relationships/revisionLog" Target="revisionLog143.xml"/><Relationship Id="rId564" Type="http://schemas.openxmlformats.org/officeDocument/2006/relationships/revisionLog" Target="revisionLog156.xml"/><Relationship Id="rId411" Type="http://schemas.openxmlformats.org/officeDocument/2006/relationships/revisionLog" Target="revisionLog5.xml"/><Relationship Id="rId424" Type="http://schemas.openxmlformats.org/officeDocument/2006/relationships/revisionLog" Target="revisionLog18.xml"/><Relationship Id="rId432" Type="http://schemas.openxmlformats.org/officeDocument/2006/relationships/revisionLog" Target="revisionLog24.xml"/><Relationship Id="rId437" Type="http://schemas.openxmlformats.org/officeDocument/2006/relationships/revisionLog" Target="revisionLog29.xml"/><Relationship Id="rId440" Type="http://schemas.openxmlformats.org/officeDocument/2006/relationships/revisionLog" Target="revisionLog32.xml"/><Relationship Id="rId445" Type="http://schemas.openxmlformats.org/officeDocument/2006/relationships/revisionLog" Target="revisionLog37.xml"/><Relationship Id="rId453" Type="http://schemas.openxmlformats.org/officeDocument/2006/relationships/revisionLog" Target="revisionLog45.xml"/><Relationship Id="rId458" Type="http://schemas.openxmlformats.org/officeDocument/2006/relationships/revisionLog" Target="revisionLog50.xml"/><Relationship Id="rId466" Type="http://schemas.openxmlformats.org/officeDocument/2006/relationships/revisionLog" Target="revisionLog58.xml"/><Relationship Id="rId474" Type="http://schemas.openxmlformats.org/officeDocument/2006/relationships/revisionLog" Target="revisionLog66.xml"/><Relationship Id="rId479" Type="http://schemas.openxmlformats.org/officeDocument/2006/relationships/revisionLog" Target="revisionLog71.xml"/><Relationship Id="rId487" Type="http://schemas.openxmlformats.org/officeDocument/2006/relationships/revisionLog" Target="revisionLog79.xml"/><Relationship Id="rId509" Type="http://schemas.openxmlformats.org/officeDocument/2006/relationships/revisionLog" Target="revisionLog101.xml"/><Relationship Id="rId461" Type="http://schemas.openxmlformats.org/officeDocument/2006/relationships/revisionLog" Target="revisionLog53.xml"/><Relationship Id="rId482" Type="http://schemas.openxmlformats.org/officeDocument/2006/relationships/revisionLog" Target="revisionLog74.xml"/><Relationship Id="rId490" Type="http://schemas.openxmlformats.org/officeDocument/2006/relationships/revisionLog" Target="revisionLog82.xml"/><Relationship Id="rId495" Type="http://schemas.openxmlformats.org/officeDocument/2006/relationships/revisionLog" Target="revisionLog87.xml"/><Relationship Id="rId504" Type="http://schemas.openxmlformats.org/officeDocument/2006/relationships/revisionLog" Target="revisionLog96.xml"/><Relationship Id="rId512" Type="http://schemas.openxmlformats.org/officeDocument/2006/relationships/revisionLog" Target="revisionLog104.xml"/><Relationship Id="rId517" Type="http://schemas.openxmlformats.org/officeDocument/2006/relationships/revisionLog" Target="revisionLog109.xml"/><Relationship Id="rId525" Type="http://schemas.openxmlformats.org/officeDocument/2006/relationships/revisionLog" Target="revisionLog117.xml"/><Relationship Id="rId533" Type="http://schemas.openxmlformats.org/officeDocument/2006/relationships/revisionLog" Target="revisionLog125.xml"/><Relationship Id="rId538" Type="http://schemas.openxmlformats.org/officeDocument/2006/relationships/revisionLog" Target="revisionLog130.xml"/><Relationship Id="rId546" Type="http://schemas.openxmlformats.org/officeDocument/2006/relationships/revisionLog" Target="revisionLog138.xml"/><Relationship Id="rId559" Type="http://schemas.openxmlformats.org/officeDocument/2006/relationships/revisionLog" Target="revisionLog151.xml"/><Relationship Id="rId567" Type="http://schemas.openxmlformats.org/officeDocument/2006/relationships/revisionLog" Target="revisionLog159.xml"/><Relationship Id="rId419" Type="http://schemas.openxmlformats.org/officeDocument/2006/relationships/revisionLog" Target="revisionLog13.xml"/><Relationship Id="rId520" Type="http://schemas.openxmlformats.org/officeDocument/2006/relationships/revisionLog" Target="revisionLog112.xml"/><Relationship Id="rId541" Type="http://schemas.openxmlformats.org/officeDocument/2006/relationships/revisionLog" Target="revisionLog133.xml"/><Relationship Id="rId554" Type="http://schemas.openxmlformats.org/officeDocument/2006/relationships/revisionLog" Target="revisionLog146.xml"/><Relationship Id="rId562" Type="http://schemas.openxmlformats.org/officeDocument/2006/relationships/revisionLog" Target="revisionLog154.xml"/><Relationship Id="rId422" Type="http://schemas.openxmlformats.org/officeDocument/2006/relationships/revisionLog" Target="revisionLog16.xml"/><Relationship Id="rId414" Type="http://schemas.openxmlformats.org/officeDocument/2006/relationships/revisionLog" Target="revisionLog8.xml"/><Relationship Id="rId427" Type="http://schemas.openxmlformats.org/officeDocument/2006/relationships/revisionLog" Target="revisionLog21.xml"/><Relationship Id="rId430" Type="http://schemas.openxmlformats.org/officeDocument/2006/relationships/revisionLog" Target="revisionLog22.xml"/><Relationship Id="rId435" Type="http://schemas.openxmlformats.org/officeDocument/2006/relationships/revisionLog" Target="revisionLog27.xml"/><Relationship Id="rId443" Type="http://schemas.openxmlformats.org/officeDocument/2006/relationships/revisionLog" Target="revisionLog35.xml"/><Relationship Id="rId448" Type="http://schemas.openxmlformats.org/officeDocument/2006/relationships/revisionLog" Target="revisionLog40.xml"/><Relationship Id="rId456" Type="http://schemas.openxmlformats.org/officeDocument/2006/relationships/revisionLog" Target="revisionLog48.xml"/><Relationship Id="rId464" Type="http://schemas.openxmlformats.org/officeDocument/2006/relationships/revisionLog" Target="revisionLog56.xml"/><Relationship Id="rId469" Type="http://schemas.openxmlformats.org/officeDocument/2006/relationships/revisionLog" Target="revisionLog61.xml"/><Relationship Id="rId477" Type="http://schemas.openxmlformats.org/officeDocument/2006/relationships/revisionLog" Target="revisionLog69.xml"/><Relationship Id="rId498" Type="http://schemas.openxmlformats.org/officeDocument/2006/relationships/revisionLog" Target="revisionLog90.xml"/><Relationship Id="rId451" Type="http://schemas.openxmlformats.org/officeDocument/2006/relationships/revisionLog" Target="revisionLog43.xml"/><Relationship Id="rId472" Type="http://schemas.openxmlformats.org/officeDocument/2006/relationships/revisionLog" Target="revisionLog64.xml"/><Relationship Id="rId493" Type="http://schemas.openxmlformats.org/officeDocument/2006/relationships/revisionLog" Target="revisionLog85.xml"/><Relationship Id="rId502" Type="http://schemas.openxmlformats.org/officeDocument/2006/relationships/revisionLog" Target="revisionLog94.xml"/><Relationship Id="rId507" Type="http://schemas.openxmlformats.org/officeDocument/2006/relationships/revisionLog" Target="revisionLog99.xml"/><Relationship Id="rId523" Type="http://schemas.openxmlformats.org/officeDocument/2006/relationships/revisionLog" Target="revisionLog115.xml"/><Relationship Id="rId528" Type="http://schemas.openxmlformats.org/officeDocument/2006/relationships/revisionLog" Target="revisionLog120.xml"/><Relationship Id="rId549" Type="http://schemas.openxmlformats.org/officeDocument/2006/relationships/revisionLog" Target="revisionLog141.xml"/><Relationship Id="rId409" Type="http://schemas.openxmlformats.org/officeDocument/2006/relationships/revisionLog" Target="revisionLog3.xml"/><Relationship Id="rId544" Type="http://schemas.openxmlformats.org/officeDocument/2006/relationships/revisionLog" Target="revisionLog136.xml"/><Relationship Id="rId560" Type="http://schemas.openxmlformats.org/officeDocument/2006/relationships/revisionLog" Target="revisionLog152.xml"/><Relationship Id="rId565" Type="http://schemas.openxmlformats.org/officeDocument/2006/relationships/revisionLog" Target="revisionLog157.xml"/><Relationship Id="rId425" Type="http://schemas.openxmlformats.org/officeDocument/2006/relationships/revisionLog" Target="revisionLog19.xml"/><Relationship Id="rId420" Type="http://schemas.openxmlformats.org/officeDocument/2006/relationships/revisionLog" Target="revisionLog14.xml"/><Relationship Id="rId446" Type="http://schemas.openxmlformats.org/officeDocument/2006/relationships/revisionLog" Target="revisionLog38.xml"/><Relationship Id="rId467" Type="http://schemas.openxmlformats.org/officeDocument/2006/relationships/revisionLog" Target="revisionLog59.xml"/><Relationship Id="rId441" Type="http://schemas.openxmlformats.org/officeDocument/2006/relationships/revisionLog" Target="revisionLog33.xml"/><Relationship Id="rId462" Type="http://schemas.openxmlformats.org/officeDocument/2006/relationships/revisionLog" Target="revisionLog54.xml"/><Relationship Id="rId483" Type="http://schemas.openxmlformats.org/officeDocument/2006/relationships/revisionLog" Target="revisionLog75.xml"/><Relationship Id="rId488" Type="http://schemas.openxmlformats.org/officeDocument/2006/relationships/revisionLog" Target="revisionLog80.xml"/><Relationship Id="rId518" Type="http://schemas.openxmlformats.org/officeDocument/2006/relationships/revisionLog" Target="revisionLog110.xml"/><Relationship Id="rId539" Type="http://schemas.openxmlformats.org/officeDocument/2006/relationships/revisionLog" Target="revisionLog131.xml"/><Relationship Id="rId513" Type="http://schemas.openxmlformats.org/officeDocument/2006/relationships/revisionLog" Target="revisionLog105.xml"/><Relationship Id="rId534" Type="http://schemas.openxmlformats.org/officeDocument/2006/relationships/revisionLog" Target="revisionLog126.xml"/><Relationship Id="rId550" Type="http://schemas.openxmlformats.org/officeDocument/2006/relationships/revisionLog" Target="revisionLog142.xml"/><Relationship Id="rId555" Type="http://schemas.openxmlformats.org/officeDocument/2006/relationships/revisionLog" Target="revisionLog147.xml"/><Relationship Id="rId415" Type="http://schemas.openxmlformats.org/officeDocument/2006/relationships/revisionLog" Target="revisionLog9.xml"/><Relationship Id="rId436" Type="http://schemas.openxmlformats.org/officeDocument/2006/relationships/revisionLog" Target="revisionLog28.xml"/><Relationship Id="rId457" Type="http://schemas.openxmlformats.org/officeDocument/2006/relationships/revisionLog" Target="revisionLog49.xml"/><Relationship Id="rId410" Type="http://schemas.openxmlformats.org/officeDocument/2006/relationships/revisionLog" Target="revisionLog4.xml"/><Relationship Id="rId431" Type="http://schemas.openxmlformats.org/officeDocument/2006/relationships/revisionLog" Target="revisionLog23.xml"/><Relationship Id="rId452" Type="http://schemas.openxmlformats.org/officeDocument/2006/relationships/revisionLog" Target="revisionLog44.xml"/><Relationship Id="rId473" Type="http://schemas.openxmlformats.org/officeDocument/2006/relationships/revisionLog" Target="revisionLog65.xml"/><Relationship Id="rId478" Type="http://schemas.openxmlformats.org/officeDocument/2006/relationships/revisionLog" Target="revisionLog70.xml"/><Relationship Id="rId494" Type="http://schemas.openxmlformats.org/officeDocument/2006/relationships/revisionLog" Target="revisionLog86.xml"/><Relationship Id="rId499" Type="http://schemas.openxmlformats.org/officeDocument/2006/relationships/revisionLog" Target="revisionLog91.xml"/><Relationship Id="rId508" Type="http://schemas.openxmlformats.org/officeDocument/2006/relationships/revisionLog" Target="revisionLog100.xml"/><Relationship Id="rId529" Type="http://schemas.openxmlformats.org/officeDocument/2006/relationships/revisionLog" Target="revisionLog121.xml"/><Relationship Id="rId503" Type="http://schemas.openxmlformats.org/officeDocument/2006/relationships/revisionLog" Target="revisionLog95.xml"/><Relationship Id="rId524" Type="http://schemas.openxmlformats.org/officeDocument/2006/relationships/revisionLog" Target="revisionLog116.xml"/><Relationship Id="rId540" Type="http://schemas.openxmlformats.org/officeDocument/2006/relationships/revisionLog" Target="revisionLog132.xml"/><Relationship Id="rId545" Type="http://schemas.openxmlformats.org/officeDocument/2006/relationships/revisionLog" Target="revisionLog137.xml"/><Relationship Id="rId566" Type="http://schemas.openxmlformats.org/officeDocument/2006/relationships/revisionLog" Target="revisionLog158.xml"/><Relationship Id="rId426" Type="http://schemas.openxmlformats.org/officeDocument/2006/relationships/revisionLog" Target="revisionLog20.xml"/><Relationship Id="rId447" Type="http://schemas.openxmlformats.org/officeDocument/2006/relationships/revisionLog" Target="revisionLog39.xml"/><Relationship Id="rId561" Type="http://schemas.openxmlformats.org/officeDocument/2006/relationships/revisionLog" Target="revisionLog153.xml"/><Relationship Id="rId421" Type="http://schemas.openxmlformats.org/officeDocument/2006/relationships/revisionLog" Target="revisionLog15.xml"/><Relationship Id="rId442" Type="http://schemas.openxmlformats.org/officeDocument/2006/relationships/revisionLog" Target="revisionLog34.xml"/><Relationship Id="rId463" Type="http://schemas.openxmlformats.org/officeDocument/2006/relationships/revisionLog" Target="revisionLog55.xml"/><Relationship Id="rId468" Type="http://schemas.openxmlformats.org/officeDocument/2006/relationships/revisionLog" Target="revisionLog60.xml"/><Relationship Id="rId484" Type="http://schemas.openxmlformats.org/officeDocument/2006/relationships/revisionLog" Target="revisionLog76.xml"/><Relationship Id="rId489" Type="http://schemas.openxmlformats.org/officeDocument/2006/relationships/revisionLog" Target="revisionLog81.xml"/><Relationship Id="rId519" Type="http://schemas.openxmlformats.org/officeDocument/2006/relationships/revisionLog" Target="revisionLog111.xml"/><Relationship Id="rId514" Type="http://schemas.openxmlformats.org/officeDocument/2006/relationships/revisionLog" Target="revisionLog106.xml"/><Relationship Id="rId530" Type="http://schemas.openxmlformats.org/officeDocument/2006/relationships/revisionLog" Target="revisionLog122.xml"/><Relationship Id="rId535" Type="http://schemas.openxmlformats.org/officeDocument/2006/relationships/revisionLog" Target="revisionLog127.xml"/><Relationship Id="rId556" Type="http://schemas.openxmlformats.org/officeDocument/2006/relationships/revisionLog" Target="revisionLog14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AFFA492-D54E-4199-A152-FC21331C769A}" diskRevisions="1" revisionId="42871" version="163">
  <header guid="{C89967A4-B011-4AE3-A120-84FAEC8E95DA}" dateTime="2023-06-27T12:05:08" maxSheetId="19" userName="Алексей" r:id="rId409" minRId="30349" maxRId="303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995FCC-30A0-4745-B06A-D17682B77094}" dateTime="2023-07-21T10:41:21" maxSheetId="19" userName="HP" r:id="rId410" minRId="30352" maxRId="303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76D00-9C14-4025-ADC7-10E7529121CA}" dateTime="2023-07-21T10:54:35" maxSheetId="19" userName="HP" r:id="rId411" minRId="30411" maxRId="311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4CAB1A-7B6B-4565-953F-86FF8180445E}" dateTime="2023-07-21T11:09:58" maxSheetId="19" userName="HP" r:id="rId412" minRId="31187" maxRId="31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24CA0-72A5-4CF4-BDD4-6B04ECD28B1A}" dateTime="2023-07-21T16:13:08" maxSheetId="19" userName="HP" r:id="rId413" minRId="31189" maxRId="31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2984F8A-E171-4C88-8458-D579857CD0B8}" dateTime="2023-07-21T16:27:48" maxSheetId="19" userName="HP" r:id="rId414" minRId="31270" maxRId="313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412760-B111-41C3-8355-B2489F811C6F}" dateTime="2023-07-21T16:59:46" maxSheetId="19" userName="HP" r:id="rId415" minRId="31312" maxRId="315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E3EFDD4-DC8C-46AE-AF92-BE9B7C6F9809}" dateTime="2023-07-24T08:15:53" maxSheetId="19" userName="HP" r:id="rId416" minRId="31535" maxRId="315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51ECD7-B452-43F8-8C3E-29CBE3BE584E}" dateTime="2023-07-24T08:30:32" maxSheetId="19" userName="HP" r:id="rId417" minRId="31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E9E709-86B6-45DE-8440-622D262740AC}" dateTime="2023-07-24T08:44:49" maxSheetId="19" userName="HP" r:id="rId418" minRId="31606" maxRId="316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F10FF0-88E1-4A3F-9218-1E08B278A883}" dateTime="2023-07-24T08:53:42" maxSheetId="19" userName="HP" r:id="rId419" minRId="31611" maxRId="316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B34E37-1FC6-4A2D-98FF-56FDEF8F826D}" dateTime="2023-07-24T08:59:24" maxSheetId="19" userName="HP" r:id="rId420" minRId="31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A95079F-58D2-4949-9C15-2C944DF9520F}" dateTime="2023-07-24T17:22:14" maxSheetId="19" userName="HP" r:id="rId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9864AB1-E394-4AAC-A023-6424CA1637F1}" dateTime="2023-07-25T13:21:03" maxSheetId="19" userName="HP" r:id="rId422" minRId="31627" maxRId="316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FF54CF5-5718-4366-A420-68E70B348820}" dateTime="2023-07-25T15:06:33" maxSheetId="19" userName="HP" r:id="rId423" minRId="31637" maxRId="316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C7377EC-7E5A-4846-B238-F6DB7280E174}" dateTime="2023-07-25T15:09:26" maxSheetId="19" userName="HP" r:id="rId424" minRId="31640" maxRId="31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20FF0D3-F9E8-4A4D-B0A0-51FF2B14AA92}" dateTime="2023-07-26T08:41:02" maxSheetId="19" userName="HP" r:id="rId425" minRId="31642" maxRId="316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3B346A-1CF1-4F19-A10D-F44952D97A8D}" dateTime="2023-07-26T09:52:40" maxSheetId="19" userName="Алексей" r:id="rId426" minRId="31657" maxRId="316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4E25B9-80F2-4248-A262-6D6DA4D88282}" dateTime="2023-07-26T10:49:23" maxSheetId="19" userName="HP" r:id="rId4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1A327E-D94E-401D-9CFC-F5490168F44C}" dateTime="2023-08-21T09:05:29" maxSheetId="19" userName="HP" r:id="rId428" minRId="31676" maxRId="324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CECD713-4E15-4C39-AEC7-56C31B534F98}" dateTime="2023-08-21T12:02:13" maxSheetId="19" userName="HP" r:id="rId429" minRId="32511" maxRId="3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9E6F823-A454-4081-9A94-AAD7C84E2D69}" dateTime="2023-08-21T12:06:50" maxSheetId="19" userName="HP" r:id="rId430" minRId="32564" maxRId="32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61E1C8-1AB9-47FD-9FE4-1A853D4AC4F8}" dateTime="2023-08-21T16:24:48" maxSheetId="19" userName="HP" r:id="rId431" minRId="32580" maxRId="326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5F5D1C-A651-4D73-8B41-E895A9D06150}" dateTime="2023-08-21T16:27:04" maxSheetId="19" userName="HP" r:id="rId432" minRId="32702" maxRId="32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6A90CC-696C-4428-BE35-9D0FBCBF6699}" dateTime="2023-08-21T16:32:22" maxSheetId="19" userName="HP" r:id="rId433" minRId="32727" maxRId="327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47BB667-0FC4-45BB-9ABE-1AC5C2BDDF4A}" dateTime="2023-08-21T16:47:00" maxSheetId="19" userName="HP" r:id="rId434" minRId="32779" maxRId="329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BE1CAD-3731-430A-A205-0D76935CA60D}" dateTime="2023-08-22T08:17:29" maxSheetId="19" userName="HP" r:id="rId435" minRId="32969" maxRId="3297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8868693-F0C2-478D-B576-8BC3CB888DC3}" dateTime="2023-08-22T08:52:41" maxSheetId="19" userName="HP" r:id="rId436" minRId="32985" maxRId="329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88717B-BAF9-43BC-993F-16ABE4DAEC8A}" dateTime="2023-08-22T16:13:02" maxSheetId="19" userName="HP" r:id="rId437" minRId="329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8A9647-44E5-435B-B7CC-52B9830DFB9B}" dateTime="2023-08-24T08:40:30" maxSheetId="19" userName="HP" r:id="rId438" minRId="33002" maxRId="330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149A55-F36D-4849-B51A-2A309DC6760D}" dateTime="2023-08-24T10:47:15" maxSheetId="19" userName="Алексей" r:id="rId439" minRId="330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25E0439-D0C0-4566-9EAA-1865257E67DB}" dateTime="2023-08-24T14:56:38" maxSheetId="19" userName="HP" r:id="rId4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F28DDBE-5745-4467-8CD3-1E3F2CC920FD}" dateTime="2023-08-29T10:21:27" maxSheetId="19" userName="HP" r:id="rId441" minRId="330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7F5882-FCEC-4E60-912E-C437005DE251}" dateTime="2023-09-14T12:49:52" maxSheetId="19" userName="HP" r:id="rId442" minRId="33065" maxRId="33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1444F5-CEAD-4BBB-9F00-FB4665F526DA}" dateTime="2023-09-22T14:06:33" maxSheetId="19" userName="HP" r:id="rId4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F7B3CF-ED97-48FF-A2F3-FA99F22174A2}" dateTime="2023-09-22T14:15:58" maxSheetId="19" userName="HP" r:id="rId444" minRId="33916" maxRId="3395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0DE9C2B-7156-4D2D-8AAE-F0BB151983B4}" dateTime="2023-09-22T15:39:54" maxSheetId="19" userName="HP" r:id="rId445" minRId="33971" maxRId="340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14DAF1F-4A11-466F-B82B-D550FE3A06AF}" dateTime="2023-09-22T15:42:37" maxSheetId="19" userName="HP" r:id="rId446" minRId="34080" maxRId="34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90E446D-68B5-44C6-9326-0B5004B38DA3}" dateTime="2023-09-22T15:46:53" maxSheetId="19" userName="HP" r:id="rId447" minRId="34105" maxRId="341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A0FAE0-C181-44C8-BF98-F065A4F5054E}" dateTime="2023-09-22T16:07:35" maxSheetId="19" userName="HP" r:id="rId448" minRId="34157" maxRId="343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CDA861-C35D-42A6-938D-18F137787DA1}" dateTime="2023-09-22T16:10:24" maxSheetId="19" userName="HP" r:id="rId449" minRId="343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7987D04-DDBD-42A6-8B3A-BA3E53BF62A5}" dateTime="2023-09-25T09:17:48" maxSheetId="19" userName="HP" r:id="rId450" minRId="34348" maxRId="3435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3504637-03F6-4C1C-B2FA-12099643692B}" dateTime="2023-09-25T09:18:16" maxSheetId="19" userName="HP" r:id="rId451" minRId="343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B1E080-D016-425E-BDC6-5F2E4112FB0C}" dateTime="2023-09-25T09:25:21" maxSheetId="19" userName="HP" r:id="rId452" minRId="34369" maxRId="343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DD1FD80-CFE6-4460-B2BE-5CF7976BCB18}" dateTime="2023-09-26T08:52:45" maxSheetId="19" userName="HP" r:id="rId453" minRId="34373" maxRId="343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08F722E-3163-4D4F-97C5-AED357FD72A5}" dateTime="2023-09-26T09:02:44" maxSheetId="19" userName="HP" r:id="rId454" minRId="34395" maxRId="34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AB9764-8156-4818-8BAA-18959FFEAF8E}" dateTime="2023-09-26T10:51:56" maxSheetId="19" userName="Алексей" r:id="rId455" minRId="34397" maxRId="343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813C97-90D9-4436-BFFD-2084B6E9F4B7}" dateTime="2023-10-12T10:59:00" maxSheetId="19" userName="HP" r:id="rId456" minRId="34399" maxRId="35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3054B6B-CCEE-4CB3-A130-635AB0FB7D53}" dateTime="2023-10-23T09:04:41" maxSheetId="19" userName="HP" r:id="rId457" minRId="35232" maxRId="352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8716BF6-E863-4951-9824-180F5C4CED13}" dateTime="2023-10-23T09:12:25" maxSheetId="19" userName="HP" r:id="rId458" minRId="35258" maxRId="352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5491025-20C9-4765-B5F7-EF7910CFBCDE}" dateTime="2023-10-23T11:03:30" maxSheetId="19" userName="HP" r:id="rId459" minRId="35280" maxRId="3528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6599B9-2576-4639-8624-22F1C2D1EB1E}" dateTime="2023-10-23T11:05:51" maxSheetId="19" userName="HP" r:id="rId460" minRId="35296" maxRId="353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57ED21-A07B-4AB3-9323-DEF9671E916D}" dateTime="2023-10-23T11:23:11" maxSheetId="19" userName="HP" r:id="rId461" minRId="3531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CCDE85-FC63-4217-845B-E32C7EFA0175}" dateTime="2023-10-23T14:58:02" maxSheetId="19" userName="HP" r:id="rId462" minRId="35320" maxRId="353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329F27-DB73-44F3-99EC-4CD422017BC9}" dateTime="2023-10-23T15:05:20" maxSheetId="19" userName="HP" r:id="rId463" minRId="35345" maxRId="354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58B99EB-6BCA-4BA1-962D-84F7E582EC64}" dateTime="2023-10-23T16:05:28" maxSheetId="19" userName="HP" r:id="rId464" minRId="35403" maxRId="35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7802F51-1F77-4F9A-BE80-18463D3C0049}" dateTime="2023-10-23T16:23:41" maxSheetId="19" userName="HP" r:id="rId465" minRId="35593" maxRId="357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BDF4706-91DF-43DE-8B68-15391C3B6DA0}" dateTime="2023-10-24T08:30:36" maxSheetId="19" userName="HP" r:id="rId466" minRId="357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AE2E826-2DA2-4A3F-8B84-F2E4E43318A0}" dateTime="2023-10-25T10:36:15" maxSheetId="19" userName="HP" r:id="rId467" minRId="35717" maxRId="35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9F5F100-C413-4737-B0DC-F65E153BE6F2}" dateTime="2023-10-25T10:43:16" maxSheetId="19" userName="HP" r:id="rId4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165AC3C-24EE-4B89-87A0-E3FC03A19E4B}" dateTime="2023-10-25T14:05:13" maxSheetId="19" userName="HP" r:id="rId469" minRId="35727" maxRId="3572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EF205B-8302-4892-9859-7CC1055394D0}" dateTime="2023-10-26T08:52:02" maxSheetId="19" userName="HP" r:id="rId470" minRId="35743" maxRId="3574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7817724-5F74-409D-A28B-99B1BC7D7076}" dateTime="2023-10-26T10:36:03" maxSheetId="19" userName="HP" r:id="rId471" minRId="35759" maxRId="357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BCB404-0A6A-446B-95FE-4B0846B0477B}" dateTime="2023-10-26T13:08:52" maxSheetId="19" userName="Алексей" r:id="rId472" minRId="35776" maxRId="357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C8E7AB-80C9-40B2-9D25-22E6D94B7AA1}" dateTime="2023-10-26T14:24:05" maxSheetId="19" userName="HP" r:id="rId473" minRId="3579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6CEED-FDDC-4664-B3D5-03D18C9D9ED8}" dateTime="2023-11-21T08:25:08" maxSheetId="19" userName="HP" r:id="rId474" minRId="35807" maxRId="366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41BC91B-67A0-4082-800C-BADB11055ED2}" dateTime="2023-11-23T14:22:48" maxSheetId="19" userName="HP" r:id="rId475" minRId="36640" maxRId="366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0E4B3C7-93B3-45DC-8E25-0D551294ED7C}" dateTime="2023-11-23T14:46:11" maxSheetId="19" userName="HP" r:id="rId476" minRId="36697" maxRId="366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15D83A-3ED0-455F-B7A2-04D862E019A7}" dateTime="2023-11-23T15:47:42" maxSheetId="19" userName="HP" r:id="rId477" minRId="36699" maxRId="368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ADC684-8882-417A-A565-2A9C439E66EE}" dateTime="2023-11-23T15:53:06" maxSheetId="19" userName="HP" r:id="rId478" minRId="36847" maxRId="369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DBB93B-76A6-4E8E-905F-923229FBF1FA}" dateTime="2023-11-23T16:01:09" maxSheetId="19" userName="HP" r:id="rId479" minRId="36903" maxRId="369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CC0248-FC2B-4373-8F1E-DAB3013A44A6}" dateTime="2023-11-24T09:27:03" maxSheetId="19" userName="HP" r:id="rId480" minRId="36906" maxRId="370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03EE0F-A001-412F-8CE3-214CA0169A15}" dateTime="2023-11-24T09:32:30" maxSheetId="19" userName="HP" r:id="rId481" minRId="37110" maxRId="371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98C0B3-D1A9-46F1-908D-A6855F4A39FD}" dateTime="2023-11-24T09:34:06" maxSheetId="19" userName="HP" r:id="rId482" minRId="371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1AB85BA-6A7E-4E34-8E98-37A427A12F5B}" dateTime="2023-11-24T09:39:36" maxSheetId="19" userName="HP" r:id="rId483" minRId="37114" maxRId="371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2B455E0-ED93-45FA-8950-DEBA0A40E0DE}" dateTime="2023-11-24T10:45:52" maxSheetId="19" userName="HP" r:id="rId484" minRId="37126" maxRId="371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52F9FC7-1073-45CE-9E9A-9E8DDDAE5CB1}" dateTime="2023-11-24T10:54:32" maxSheetId="19" userName="HP" r:id="rId485" minRId="37162" maxRId="3716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1136DE-5A4C-4018-B967-7F0247A0BE94}" dateTime="2023-11-27T10:01:54" maxSheetId="19" userName="HP" r:id="rId486" minRId="37164" maxRId="371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CE64515-9FF0-4EB5-88CB-6BCB38A9A9C9}" dateTime="2023-11-27T15:24:52" maxSheetId="19" userName="HP" r:id="rId487" minRId="37167" maxRId="371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A3CB082-C644-47D4-86B3-72AAAA66BB0C}" dateTime="2023-11-28T12:59:47" maxSheetId="19" userName="Алексей" r:id="rId488" minRId="37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803754-2D0A-4F28-9C57-35BB6598F455}" dateTime="2023-11-29T09:24:25" maxSheetId="19" userName="HP" r:id="rId489" minRId="37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BEF7B02-FDD0-4806-B282-B231E5ADD58A}" dateTime="2023-12-11T09:41:37" maxSheetId="19" userName="HP" r:id="rId490" minRId="37204" maxRId="38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5406CB7-AF3F-4C01-A9E8-EC783B4F8051}" dateTime="2023-12-11T09:47:55" maxSheetId="19" userName="HP" r:id="rId4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569CCD8-915A-4D44-B272-ACAE3BEAD7FD}" dateTime="2023-12-18T12:04:36" maxSheetId="19" userName="HP" r:id="rId492" minRId="38082" maxRId="38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23F2814-DDE6-4C2A-B616-5647761242EE}" dateTime="2023-12-18T12:49:30" maxSheetId="19" userName="HP" r:id="rId493" minRId="38118" maxRId="381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969EB6-93C6-4199-911C-863AA882D191}" dateTime="2023-12-18T12:54:45" maxSheetId="19" userName="HP" r:id="rId494" minRId="38135" maxRId="381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03905A-A8FC-4A98-9996-BE1CE8B96A83}" dateTime="2023-12-18T13:11:13" maxSheetId="19" userName="HP" r:id="rId495" minRId="381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2EF1E6C-1433-4A99-B191-429AF75F0A0C}" dateTime="2023-12-18T13:11:36" maxSheetId="19" userName="HP" r:id="rId496" minRId="38138" maxRId="38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0850C6-8B61-4C3F-AD7D-66020B4080F1}" dateTime="2023-12-18T15:23:30" maxSheetId="19" userName="HP" r:id="rId497" minRId="38140" maxRId="381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3F508-FA23-40E9-8D3F-4B70430AEE4C}" dateTime="2023-12-18T15:49:21" maxSheetId="19" userName="HP" r:id="rId498" minRId="38165" maxRId="382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0D761A-0D4B-49A0-9DB0-8AB30813F7D6}" dateTime="2023-12-18T16:04:50" maxSheetId="19" userName="HP" r:id="rId499" minRId="38226" maxRId="383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04072B4-468D-4959-B28A-F85AA2F1A1D3}" dateTime="2023-12-18T16:49:24" maxSheetId="19" userName="HP" r:id="rId500" minRId="38338" maxRId="383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A500A4-9EB7-4CC3-9237-B0815C71F7F1}" dateTime="2023-12-18T16:58:14" maxSheetId="19" userName="HP" r:id="rId501" minRId="38391" maxRId="3846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33D8310-4671-4A99-A223-555EFA341F89}" dateTime="2023-12-18T17:11:52" maxSheetId="19" userName="HP" r:id="rId502" minRId="38461" maxRId="385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1805B08-2A0F-4D1B-A727-51AF5BEEE27C}" dateTime="2023-12-19T14:02:03" maxSheetId="19" userName="HP" r:id="rId503" minRId="38531" maxRId="385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8F80B41-69CC-4433-9715-7AEF0517E0BB}" dateTime="2023-12-19T14:07:18" maxSheetId="19" userName="HP" r:id="rId504" minRId="385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4DB3C-F59A-4493-9F9D-06F4059D97C8}" dateTime="2023-12-20T09:08:51" maxSheetId="19" userName="Алексей" r:id="rId5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46A6C0-176C-4EB2-9036-48FB55A5DE3D}" dateTime="2023-12-20T10:18:32" maxSheetId="19" userName="HP" r:id="rId506" minRId="38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C5EBE-1A12-4F19-AEC5-7303BA99EA3F}" dateTime="2024-01-19T08:25:38" maxSheetId="19" userName="HP" r:id="rId507" minRId="38580" maxRId="38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0B9EBBA-F95D-47DC-9D1E-E3B3D7420E18}" dateTime="2024-01-19T08:28:32" maxSheetId="19" userName="HP" r:id="rId508" minRId="38903" maxRId="39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6DF974-B4DF-4462-99E5-25A98692ED5B}" dateTime="2024-01-22T10:24:13" maxSheetId="19" userName="HP" r:id="rId509" minRId="39422" maxRId="394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487D046-68C9-4BBE-8C24-54B5E86D34D7}" dateTime="2024-01-22T10:28:59" maxSheetId="19" userName="HP" r:id="rId510" minRId="39438" maxRId="394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AD653DC-67FE-4C13-8979-4531B265D1EA}" dateTime="2024-01-22T10:31:40" maxSheetId="19" userName="HP" r:id="rId511" minRId="39440" maxRId="394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B28AE5-DD26-4A18-A969-B34F34A8CD1A}" dateTime="2024-01-22T15:24:52" maxSheetId="19" userName="HP" r:id="rId512" minRId="39467" maxRId="395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F4F154-F2BD-4D80-A93D-148E7C1CEB38}" dateTime="2024-01-22T15:35:17" maxSheetId="19" userName="HP" r:id="rId513" minRId="39519" maxRId="395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3CF719A-CCE8-4C57-AA8E-6A89F579806D}" dateTime="2024-01-22T15:57:30" maxSheetId="19" userName="HP" r:id="rId514" minRId="39563" maxRId="3969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5339992-8F1E-4AF4-BDDC-AF3C6ABCAD8F}" dateTime="2024-01-22T16:05:03" maxSheetId="19" userName="HP" r:id="rId515" minRId="39695" maxRId="397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69B2C4-0C69-4EB4-BE4B-1EE1CD3B8016}" dateTime="2024-01-22T16:21:05" maxSheetId="19" userName="HP" r:id="rId516" minRId="39735" maxRId="397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7E0FD0-8500-4F78-9500-3C48FE64D01F}" dateTime="2024-01-23T08:35:50" maxSheetId="19" userName="HP" r:id="rId517" minRId="39747" maxRId="398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2E3A26-B7E7-4018-BECF-5EB90D12E658}" dateTime="2024-01-23T08:47:49" maxSheetId="19" userName="HP" r:id="rId518" minRId="39838" maxRId="3994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B5C7A5-26C0-42A0-A10B-B936561EEE4D}" dateTime="2024-01-23T08:50:12" maxSheetId="19" userName="HP" r:id="rId519" minRId="39950" maxRId="399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7C0C9BA-B526-49CB-8C8C-2FD75304EC92}" dateTime="2024-01-23T08:53:57" maxSheetId="19" userName="HP" r:id="rId520" minRId="39975" maxRId="400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315233B-524B-4721-8B34-D1218384543F}" dateTime="2024-01-24T10:34:51" maxSheetId="19" userName="HP" r:id="rId521" minRId="40027" maxRId="4003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C12E3-FBE7-40BE-A599-C385941A2E75}" dateTime="2024-01-24T10:59:33" maxSheetId="19" userName="HP" r:id="rId522" minRId="40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8EB58A-5844-4943-B65A-8D9249E81940}" dateTime="2024-01-24T12:22:13" maxSheetId="19" userName="HP" r:id="rId523" minRId="40050" maxRId="40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044C0B1-2DBA-4434-8EC1-57FB815B8EC3}" dateTime="2024-01-25T14:24:16" maxSheetId="19" userName="HP" r:id="rId524" minRId="4006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2E4C37C-C802-444B-8345-059AA361EE83}" dateTime="2024-01-26T10:12:54" maxSheetId="19" userName="HP" r:id="rId525" minRId="40083" maxRId="401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E314A1F-1CBA-45A9-AE66-81744F3E8AD4}" dateTime="2024-01-26T10:16:21" maxSheetId="19" userName="HP" r:id="rId526" minRId="40131" maxRId="409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C771A25-7558-4549-B2F9-95268A24C268}" dateTime="2024-02-21T08:16:18" maxSheetId="19" userName="HP" r:id="rId527" minRId="409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1C7DE24-21A1-49BC-A237-2AC7133B6BC9}" dateTime="2024-02-21T09:29:09" maxSheetId="19" userName="HP" r:id="rId528" minRId="40927" maxRId="409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CCB0C6-1736-479A-99F6-4D24E77852C6}" dateTime="2024-02-22T11:36:34" maxSheetId="19" userName="HP" r:id="rId529" minRId="40941" maxRId="409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C9FF273-34C7-4557-86AD-6D67F3B9299E}" dateTime="2024-02-22T11:40:21" maxSheetId="19" userName="HP" r:id="rId530" minRId="40956" maxRId="409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D7A05B9-324B-4A86-8DE7-1E22E9516938}" dateTime="2024-02-22T11:42:17" maxSheetId="19" userName="HP" r:id="rId531" minRId="409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FDF791C-F37F-44A4-979F-CD5596092969}" dateTime="2024-02-22T13:14:24" maxSheetId="19" userName="HP" r:id="rId532" minRId="409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28C3FEA-9EC4-4315-9BAE-0A6536937052}" dateTime="2024-02-22T15:18:24" maxSheetId="19" userName="HP" r:id="rId533" minRId="40981" maxRId="4109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FC8B26-43B9-4456-BE30-9FA1230071A6}" dateTime="2024-02-22T15:23:10" maxSheetId="19" userName="HP" r:id="rId534" minRId="41096" maxRId="4112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62BD7CA-FCFF-438F-BF0C-00E0E7CAF86D}" dateTime="2024-02-22T15:28:13" maxSheetId="19" userName="HP" r:id="rId535" minRId="41121" maxRId="411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543520-343A-42B2-A9AD-B1EC8214CC03}" dateTime="2024-02-22T15:40:13" maxSheetId="19" userName="HP" r:id="rId5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BD7C772-7305-4D90-87CB-3AFAD7A2A30A}" dateTime="2024-02-22T16:08:32" maxSheetId="19" userName="HP" r:id="rId537" minRId="41173" maxRId="413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5D99C41-0BE5-41F7-8528-3331B6E4991A}" dateTime="2024-02-22T16:10:02" maxSheetId="19" userName="HP" r:id="rId5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D80A30-69D4-442F-B2AB-FF02FFC84123}" dateTime="2024-02-26T08:19:41" maxSheetId="19" userName="HP" r:id="rId539" minRId="41378" maxRId="413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CC93002-0D54-4EA4-9B37-D9FD6928C030}" dateTime="2024-02-26T08:25:41" maxSheetId="19" userName="HP" r:id="rId540" minRId="41394" maxRId="4139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2F61310-0674-4BA5-B80E-F4C9483D2362}" dateTime="2024-02-26T08:54:22" maxSheetId="19" userName="HP" r:id="rId541" minRId="41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D3279B4-CB27-47B7-8D4C-B52DA4ABCE0B}" dateTime="2024-02-26T12:07:13" maxSheetId="19" userName="HP" r:id="rId542" minRId="41397" maxRId="414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AE88CC1-590E-4871-A8EA-378AAB738275}" dateTime="2024-02-26T12:16:59" maxSheetId="19" userName="HP" r:id="rId543" minRId="41405" maxRId="4140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61C3C8-A6D0-454A-992A-761320D9A92D}" dateTime="2024-02-27T11:54:06" maxSheetId="19" userName="Алексей" r:id="rId5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E4715F-69BC-47A3-9437-41998F320F34}" dateTime="2024-03-01T08:45:21" maxSheetId="19" userName="HP" r:id="rId545" minRId="41423" maxRId="42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4087F80-63CB-4153-B982-C9BC9AB2445B}" dateTime="2024-03-14T10:56:29" maxSheetId="19" userName="HP" r:id="rId546" minRId="4227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DDBB18D-B2A5-45FD-B903-AD0D7DEEEF56}" dateTime="2024-03-21T08:42:00" maxSheetId="19" userName="HP" r:id="rId547" minRId="42284" maxRId="422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C72398C-D737-4369-AAE0-C18487AE9FCD}" dateTime="2024-03-21T08:43:57" maxSheetId="19" userName="HP" r:id="rId548" minRId="423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3EE5483-A53D-449A-87BF-6CE77B21B87D}" dateTime="2024-03-22T10:16:22" maxSheetId="19" userName="HP" r:id="rId549" minRId="42306" maxRId="4232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03444-2CFF-425F-8324-800BAF4AB309}" dateTime="2024-03-22T10:27:10" maxSheetId="19" userName="HP" r:id="rId550" minRId="42342" maxRId="423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B703648-FFC1-469E-BB0A-12500901F263}" dateTime="2024-03-22T16:07:31" maxSheetId="19" userName="HP" r:id="rId551" minRId="42359" maxRId="4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C872962-CAA0-4E29-8D3F-E285B4910CE3}" dateTime="2024-03-22T16:18:22" maxSheetId="19" userName="HP" r:id="rId552" minRId="42551" maxRId="426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71A6952-96C7-47AB-9952-0D1BC91F7B68}" dateTime="2024-03-22T16:20:56" maxSheetId="19" userName="HP" r:id="rId553" minRId="42665" maxRId="426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97B267E-DB41-4C5D-830E-9E0677BD406B}" dateTime="2024-03-22T16:24:45" maxSheetId="19" userName="HP" r:id="rId554" minRId="42690" maxRId="427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AB66AB-F4C7-41DE-867A-9D48063A6D13}" dateTime="2024-03-22T16:39:49" maxSheetId="19" userName="HP" r:id="rId555" minRId="427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07A7BC-2FD9-47B7-BB13-1A8472A47A82}" dateTime="2024-03-25T10:39:34" maxSheetId="19" userName="HP" r:id="rId556" minRId="427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D79B1F3-94CC-4926-A0BD-2424965683AA}" dateTime="2024-03-25T15:22:13" maxSheetId="19" userName="HP" r:id="rId557" minRId="42757" maxRId="4275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0A3616-43A7-436D-A63A-F30E7E71F189}" dateTime="2024-03-25T15:29:28" maxSheetId="19" userName="HP" r:id="rId558" minRId="42760" maxRId="427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EBC5748-EBF3-4FF6-A118-DF260103B437}" dateTime="2024-03-25T15:32:05" maxSheetId="19" userName="HP" r:id="rId559" minRId="427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32CE01-2CF7-4E3F-924E-927CD0F0E59C}" dateTime="2024-03-25T15:33:06" maxSheetId="19" userName="HP" r:id="rId560" minRId="42776" maxRId="427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615FA6C-651B-4986-A43D-DA0860B3DE57}" dateTime="2024-03-26T09:09:34" maxSheetId="19" userName="HP" r:id="rId561" minRId="42778" maxRId="427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7D98648-275C-43FD-B26E-4FF00EC94332}" dateTime="2024-03-26T12:57:26" maxSheetId="19" userName="Алексей" r:id="rId5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D75914-668E-41F5-BEB0-A36353481F67}" dateTime="2024-03-26T14:41:57" maxSheetId="19" userName="HP" r:id="rId563" minRId="42811" maxRId="428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4E839DB-1494-4699-8A53-1000D37C37FD}" dateTime="2024-03-26T14:46:55" maxSheetId="19" userName="HP" r:id="rId564" minRId="428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D9BDEED-E065-4D3A-8651-F4ECFDBD79B8}" dateTime="2024-03-26T14:54:41" maxSheetId="19" userName="HP" r:id="rId565" minRId="42827" maxRId="4283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3E83E29-A676-461F-AB85-28FDB761147C}" dateTime="2024-03-27T08:53:39" maxSheetId="19" userName="HP" r:id="rId566" minRId="4284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FFA492-D54E-4199-A152-FC21331C769A}" dateTime="2024-06-17T16:18:25" maxSheetId="19" userName="HP" r:id="rId56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76" sId="1">
    <oc r="A2" t="inlineStr">
      <is>
        <t>по потреблению электроэнергии за период с  24.06.2023г. по  21.07.2023г.</t>
      </is>
    </oc>
    <nc r="A2" t="inlineStr">
      <is>
        <t>по потреблению электроэнергии за период с  22.07.2023г. по  21.08.2023г.</t>
      </is>
    </nc>
  </rcc>
  <rcc rId="31677" sId="1">
    <oc r="C8">
      <v>7083</v>
    </oc>
    <nc r="C8">
      <v>7135</v>
    </nc>
  </rcc>
  <rcc rId="31678" sId="1">
    <oc r="C9">
      <v>2971</v>
    </oc>
    <nc r="C9">
      <v>3003</v>
    </nc>
  </rcc>
  <rcc rId="31679" sId="1">
    <oc r="C10">
      <v>14609</v>
    </oc>
    <nc r="C10">
      <v>14756</v>
    </nc>
  </rcc>
  <rcc rId="31680" sId="1">
    <oc r="C11">
      <v>19309</v>
    </oc>
    <nc r="C11">
      <v>19514</v>
    </nc>
  </rcc>
  <rcc rId="31681" sId="1">
    <oc r="D8">
      <v>7135</v>
    </oc>
    <nc r="D8"/>
  </rcc>
  <rcc rId="31682" sId="1">
    <oc r="D9">
      <v>3003</v>
    </oc>
    <nc r="D9"/>
  </rcc>
  <rcc rId="31683" sId="1">
    <oc r="D10">
      <v>14756</v>
    </oc>
    <nc r="D10"/>
  </rcc>
  <rcc rId="31684" sId="1">
    <oc r="D11">
      <v>19514</v>
    </oc>
    <nc r="D11"/>
  </rcc>
  <rcc rId="31685" sId="1">
    <oc r="C13">
      <v>6989</v>
    </oc>
    <nc r="C13">
      <v>7047</v>
    </nc>
  </rcc>
  <rcc rId="31686" sId="1">
    <oc r="C14">
      <v>5116</v>
    </oc>
    <nc r="C14">
      <v>5183</v>
    </nc>
  </rcc>
  <rcc rId="31687" sId="1">
    <oc r="C15">
      <v>4325</v>
    </oc>
    <nc r="C15">
      <v>4384</v>
    </nc>
  </rcc>
  <rcc rId="31688" sId="1">
    <oc r="C16">
      <v>7721</v>
    </oc>
    <nc r="C16">
      <v>7820</v>
    </nc>
  </rcc>
  <rcc rId="31689" sId="1">
    <oc r="D13">
      <v>7047</v>
    </oc>
    <nc r="D13"/>
  </rcc>
  <rcc rId="31690" sId="1">
    <oc r="D14">
      <v>5183</v>
    </oc>
    <nc r="D14"/>
  </rcc>
  <rcc rId="31691" sId="1">
    <oc r="D15">
      <v>4384</v>
    </oc>
    <nc r="D15"/>
  </rcc>
  <rcc rId="31692" sId="1">
    <oc r="D16">
      <v>7820</v>
    </oc>
    <nc r="D16"/>
  </rcc>
  <rcc rId="31693" sId="1">
    <oc r="C18">
      <v>11941</v>
    </oc>
    <nc r="C18">
      <v>12066</v>
    </nc>
  </rcc>
  <rcc rId="31694" sId="1">
    <oc r="C19">
      <v>3330</v>
    </oc>
    <nc r="C19">
      <v>3359</v>
    </nc>
  </rcc>
  <rcc rId="31695" sId="1">
    <oc r="C20">
      <v>10547</v>
    </oc>
    <nc r="C20">
      <v>10652</v>
    </nc>
  </rcc>
  <rcc rId="31696" sId="1">
    <oc r="C21">
      <v>12865</v>
    </oc>
    <nc r="C21">
      <v>13013</v>
    </nc>
  </rcc>
  <rcc rId="31697" sId="1">
    <oc r="D18">
      <v>12066</v>
    </oc>
    <nc r="D18"/>
  </rcc>
  <rcc rId="31698" sId="1">
    <oc r="D19">
      <v>3359</v>
    </oc>
    <nc r="D19"/>
  </rcc>
  <rcc rId="31699" sId="1">
    <oc r="D20">
      <v>10652</v>
    </oc>
    <nc r="D20"/>
  </rcc>
  <rcc rId="31700" sId="1">
    <oc r="D21">
      <v>13013</v>
    </oc>
    <nc r="D21"/>
  </rcc>
  <rcc rId="31701" sId="1">
    <oc r="C30">
      <v>4170</v>
    </oc>
    <nc r="C30">
      <v>4180</v>
    </nc>
  </rcc>
  <rcc rId="31702" sId="1">
    <oc r="C31">
      <v>3851</v>
    </oc>
    <nc r="C31">
      <v>3941</v>
    </nc>
  </rcc>
  <rcc rId="31703" sId="1">
    <oc r="C33">
      <v>19391</v>
    </oc>
    <nc r="C33">
      <v>19485</v>
    </nc>
  </rcc>
  <rcc rId="31704" sId="1">
    <oc r="C34">
      <v>14332</v>
    </oc>
    <nc r="C34">
      <v>14412</v>
    </nc>
  </rcc>
  <rfmt sheetId="1" sqref="C35" start="0" length="0">
    <dxf/>
  </rfmt>
  <rcc rId="31705" sId="1">
    <oc r="C36">
      <v>15347</v>
    </oc>
    <nc r="C36">
      <v>15482</v>
    </nc>
  </rcc>
  <rcc rId="31706" sId="1">
    <oc r="C37">
      <v>2564</v>
    </oc>
    <nc r="C37">
      <v>2592</v>
    </nc>
  </rcc>
  <rcc rId="31707" sId="1">
    <oc r="C38">
      <v>28434</v>
    </oc>
    <nc r="C38">
      <v>28714</v>
    </nc>
  </rcc>
  <rcc rId="31708" sId="1">
    <oc r="C39">
      <v>23501</v>
    </oc>
    <nc r="C39">
      <v>23720</v>
    </nc>
  </rcc>
  <rcc rId="31709" sId="1">
    <oc r="D30">
      <v>4180</v>
    </oc>
    <nc r="D30"/>
  </rcc>
  <rcc rId="31710" sId="1">
    <oc r="D31">
      <v>3941</v>
    </oc>
    <nc r="D31"/>
  </rcc>
  <rcc rId="31711" sId="1">
    <oc r="D33">
      <v>19485</v>
    </oc>
    <nc r="D33"/>
  </rcc>
  <rcc rId="31712" sId="1">
    <oc r="D34">
      <v>14412</v>
    </oc>
    <nc r="D34"/>
  </rcc>
  <rcc rId="31713" sId="1">
    <oc r="D36">
      <v>15482</v>
    </oc>
    <nc r="D36"/>
  </rcc>
  <rcc rId="31714" sId="1">
    <oc r="D37">
      <v>2592</v>
    </oc>
    <nc r="D37"/>
  </rcc>
  <rcc rId="31715" sId="1">
    <oc r="D38">
      <v>28714</v>
    </oc>
    <nc r="D38"/>
  </rcc>
  <rcc rId="31716" sId="1">
    <oc r="D39">
      <v>23720</v>
    </oc>
    <nc r="D39"/>
  </rcc>
  <rcc rId="31717" sId="1">
    <oc r="C45">
      <v>12521</v>
    </oc>
    <nc r="C45">
      <v>12654</v>
    </nc>
  </rcc>
  <rcc rId="31718" sId="1">
    <oc r="C46">
      <v>7358</v>
    </oc>
    <nc r="C46">
      <v>7436</v>
    </nc>
  </rcc>
  <rcc rId="31719" sId="1">
    <oc r="C47">
      <v>1440</v>
    </oc>
    <nc r="C47">
      <v>1455</v>
    </nc>
  </rcc>
  <rcc rId="31720" sId="1">
    <oc r="D45">
      <v>12654</v>
    </oc>
    <nc r="D45"/>
  </rcc>
  <rcc rId="31721" sId="1">
    <oc r="D46">
      <v>7436</v>
    </oc>
    <nc r="D46"/>
  </rcc>
  <rcc rId="31722" sId="1">
    <oc r="D47">
      <v>1455</v>
    </oc>
    <nc r="D47"/>
  </rcc>
  <rcc rId="31723" sId="5">
    <oc r="E2" t="inlineStr">
      <is>
        <t>Июль</t>
      </is>
    </oc>
    <nc r="E2" t="inlineStr">
      <is>
        <t>Август</t>
      </is>
    </nc>
  </rcc>
  <rcc rId="31724" sId="5">
    <oc r="D6">
      <v>13895</v>
    </oc>
    <nc r="D6">
      <v>14015</v>
    </nc>
  </rcc>
  <rcc rId="31725" sId="5">
    <oc r="D7">
      <v>5600</v>
    </oc>
    <nc r="D7">
      <v>5685</v>
    </nc>
  </rcc>
  <rcc rId="31726" sId="5">
    <oc r="D8">
      <v>15285</v>
    </oc>
    <nc r="D8">
      <v>15830</v>
    </nc>
  </rcc>
  <rcc rId="31727" sId="5">
    <oc r="D9">
      <v>10655</v>
    </oc>
    <nc r="D9">
      <v>10925</v>
    </nc>
  </rcc>
  <rcc rId="31728" sId="5">
    <oc r="D10">
      <v>20280</v>
    </oc>
    <nc r="D10">
      <v>20565</v>
    </nc>
  </rcc>
  <rcc rId="31729" sId="5">
    <oc r="D11">
      <v>45650</v>
    </oc>
    <nc r="D11">
      <v>45665</v>
    </nc>
  </rcc>
  <rcc rId="31730" sId="5">
    <oc r="D12">
      <v>20575</v>
    </oc>
    <nc r="D12">
      <v>20740</v>
    </nc>
  </rcc>
  <rcc rId="31731" sId="5">
    <oc r="D13">
      <v>13750</v>
    </oc>
    <nc r="D13">
      <v>13855</v>
    </nc>
  </rcc>
  <rcc rId="31732" sId="5">
    <oc r="D16">
      <v>6915</v>
    </oc>
    <nc r="D16">
      <v>7045</v>
    </nc>
  </rcc>
  <rcc rId="31733" sId="5">
    <oc r="D17">
      <v>32850</v>
    </oc>
    <nc r="D17">
      <v>32935</v>
    </nc>
  </rcc>
  <rcc rId="31734" sId="5">
    <oc r="D18">
      <v>18620</v>
    </oc>
    <nc r="D18">
      <v>18790</v>
    </nc>
  </rcc>
  <rcc rId="31735" sId="5">
    <oc r="D19">
      <v>13590</v>
    </oc>
    <nc r="D19">
      <v>13790</v>
    </nc>
  </rcc>
  <rcc rId="31736" sId="5">
    <oc r="D20">
      <v>53400</v>
    </oc>
    <nc r="D20">
      <v>53565</v>
    </nc>
  </rcc>
  <rcc rId="31737" sId="5">
    <oc r="D21">
      <v>70360</v>
    </oc>
    <nc r="D21">
      <v>70515</v>
    </nc>
  </rcc>
  <rcc rId="31738" sId="5">
    <oc r="D22">
      <v>53990</v>
    </oc>
    <nc r="D22">
      <v>54315</v>
    </nc>
  </rcc>
  <rcc rId="31739" sId="5">
    <oc r="D23">
      <v>11515</v>
    </oc>
    <nc r="D23">
      <v>11640</v>
    </nc>
  </rcc>
  <rcc rId="31740" sId="5">
    <oc r="D24">
      <v>7905</v>
    </oc>
    <nc r="D24">
      <v>8035</v>
    </nc>
  </rcc>
  <rcc rId="31741" sId="5">
    <oc r="D26">
      <v>9080</v>
    </oc>
    <nc r="D26">
      <v>9140</v>
    </nc>
  </rcc>
  <rcc rId="31742" sId="5">
    <oc r="D27">
      <v>4330</v>
    </oc>
    <nc r="D27">
      <v>4405</v>
    </nc>
  </rcc>
  <rcc rId="31743" sId="5">
    <oc r="D28">
      <v>6635</v>
    </oc>
    <nc r="D28">
      <v>6742</v>
    </nc>
  </rcc>
  <rcc rId="31744" sId="5">
    <oc r="D29">
      <v>22150</v>
    </oc>
    <nc r="D29">
      <v>22385</v>
    </nc>
  </rcc>
  <rcc rId="31745" sId="5">
    <oc r="D30">
      <v>61740</v>
    </oc>
    <nc r="D30">
      <v>62065</v>
    </nc>
  </rcc>
  <rcc rId="31746" sId="5">
    <oc r="D31">
      <v>20060</v>
    </oc>
    <nc r="D31">
      <v>20250</v>
    </nc>
  </rcc>
  <rcc rId="31747" sId="5">
    <oc r="D32">
      <v>19045</v>
    </oc>
    <nc r="D32">
      <v>19150</v>
    </nc>
  </rcc>
  <rcc rId="31748" sId="5">
    <oc r="D33">
      <v>55360</v>
    </oc>
    <nc r="D33">
      <v>55500</v>
    </nc>
  </rcc>
  <rcc rId="31749" sId="5">
    <oc r="D34">
      <v>13710</v>
    </oc>
    <nc r="D34">
      <v>13830</v>
    </nc>
  </rcc>
  <rcc rId="31750" sId="5">
    <oc r="D35">
      <v>10800</v>
    </oc>
    <nc r="D35">
      <v>10885</v>
    </nc>
  </rcc>
  <rcc rId="31751" sId="5">
    <oc r="D36">
      <v>69805</v>
    </oc>
    <nc r="D36">
      <v>69995</v>
    </nc>
  </rcc>
  <rcc rId="31752" sId="5">
    <oc r="D37">
      <v>27110</v>
    </oc>
    <nc r="D37">
      <v>27325</v>
    </nc>
  </rcc>
  <rcc rId="31753" sId="5">
    <oc r="D38">
      <v>91950</v>
    </oc>
    <nc r="D38">
      <v>92270</v>
    </nc>
  </rcc>
  <rcc rId="31754" sId="5">
    <oc r="D39">
      <v>12385</v>
    </oc>
    <nc r="D39">
      <v>12520</v>
    </nc>
  </rcc>
  <rcc rId="31755" sId="5">
    <oc r="D40">
      <v>64860</v>
    </oc>
    <nc r="D40">
      <v>64970</v>
    </nc>
  </rcc>
  <rcc rId="31756" sId="5">
    <oc r="D41">
      <v>19280</v>
    </oc>
    <nc r="D41">
      <v>19465</v>
    </nc>
  </rcc>
  <rcc rId="31757" sId="5">
    <oc r="D42">
      <v>107935</v>
    </oc>
    <nc r="D42">
      <v>108335</v>
    </nc>
  </rcc>
  <rcc rId="31758" sId="5">
    <oc r="D43">
      <v>14220</v>
    </oc>
    <nc r="D43">
      <v>14290</v>
    </nc>
  </rcc>
  <rcc rId="31759" sId="5">
    <oc r="D44">
      <v>23605</v>
    </oc>
    <nc r="D44">
      <v>23630</v>
    </nc>
  </rcc>
  <rcc rId="31760" sId="5">
    <oc r="D45">
      <v>20285</v>
    </oc>
    <nc r="D45">
      <v>20340</v>
    </nc>
  </rcc>
  <rcc rId="31761" sId="5">
    <oc r="D46">
      <v>360</v>
    </oc>
    <nc r="D46">
      <v>460</v>
    </nc>
  </rcc>
  <rcc rId="31762" sId="5">
    <oc r="D47">
      <v>10695</v>
    </oc>
    <nc r="D47">
      <v>10960</v>
    </nc>
  </rcc>
  <rcc rId="31763" sId="5">
    <oc r="D48">
      <v>25440</v>
    </oc>
    <nc r="D48">
      <v>25535</v>
    </nc>
  </rcc>
  <rcc rId="31764" sId="5">
    <oc r="D49">
      <v>34895</v>
    </oc>
    <nc r="D49">
      <v>34990</v>
    </nc>
  </rcc>
  <rcc rId="31765" sId="5">
    <oc r="D50">
      <v>19195</v>
    </oc>
    <nc r="D50">
      <v>19335</v>
    </nc>
  </rcc>
  <rcc rId="31766" sId="5">
    <oc r="D51">
      <v>2430</v>
    </oc>
    <nc r="D51">
      <v>2515</v>
    </nc>
  </rcc>
  <rcc rId="31767" sId="5">
    <oc r="D52">
      <v>22390</v>
    </oc>
    <nc r="D52">
      <v>22620</v>
    </nc>
  </rcc>
  <rcc rId="31768" sId="5">
    <oc r="D53">
      <v>36595</v>
    </oc>
    <nc r="D53">
      <v>36685</v>
    </nc>
  </rcc>
  <rcc rId="31769" sId="5">
    <oc r="D54">
      <v>42295</v>
    </oc>
    <nc r="D54">
      <v>42535</v>
    </nc>
  </rcc>
  <rcc rId="31770" sId="5">
    <oc r="D55">
      <v>8375</v>
    </oc>
    <nc r="D55">
      <v>8585</v>
    </nc>
  </rcc>
  <rcc rId="31771" sId="5">
    <oc r="D56">
      <v>264245</v>
    </oc>
    <nc r="D56">
      <v>264820</v>
    </nc>
  </rcc>
  <rcc rId="31772" sId="5">
    <oc r="D57">
      <v>31990</v>
    </oc>
    <nc r="D57">
      <v>32115</v>
    </nc>
  </rcc>
  <rcc rId="31773" sId="5">
    <oc r="D58">
      <v>8150</v>
    </oc>
    <nc r="D58">
      <v>8470</v>
    </nc>
  </rcc>
  <rcc rId="31774" sId="5">
    <oc r="D59">
      <v>66895</v>
    </oc>
    <nc r="D59">
      <v>67035</v>
    </nc>
  </rcc>
  <rcc rId="31775" sId="5">
    <oc r="D61">
      <v>3515</v>
    </oc>
    <nc r="D61">
      <v>3660</v>
    </nc>
  </rcc>
  <rcc rId="31776" sId="5">
    <oc r="D62">
      <v>8655</v>
    </oc>
    <nc r="D62">
      <v>8780</v>
    </nc>
  </rcc>
  <rcc rId="31777" sId="5">
    <oc r="D63">
      <v>1430</v>
    </oc>
    <nc r="D63">
      <v>1585</v>
    </nc>
  </rcc>
  <rcc rId="31778" sId="5">
    <oc r="D64">
      <v>19490</v>
    </oc>
    <nc r="D64">
      <v>19720</v>
    </nc>
  </rcc>
  <rcc rId="31779" sId="5">
    <oc r="D65">
      <v>6970</v>
    </oc>
    <nc r="D65">
      <v>7070</v>
    </nc>
  </rcc>
  <rcc rId="31780" sId="5">
    <oc r="D66">
      <v>23455</v>
    </oc>
    <nc r="D66">
      <v>23670</v>
    </nc>
  </rcc>
  <rcc rId="31781" sId="5">
    <oc r="D67">
      <v>28395</v>
    </oc>
    <nc r="D67">
      <v>28920</v>
    </nc>
  </rcc>
  <rcc rId="31782" sId="5">
    <oc r="D68">
      <v>5850</v>
    </oc>
    <nc r="D68">
      <v>5920</v>
    </nc>
  </rcc>
  <rcc rId="31783" sId="5">
    <oc r="D70">
      <v>20570</v>
    </oc>
    <nc r="D70">
      <v>20615</v>
    </nc>
  </rcc>
  <rcc rId="31784" sId="5">
    <oc r="D71">
      <v>36475</v>
    </oc>
    <nc r="D71">
      <v>36530</v>
    </nc>
  </rcc>
  <rcc rId="31785" sId="5">
    <oc r="D72">
      <v>33090</v>
    </oc>
    <nc r="D72">
      <v>33270</v>
    </nc>
  </rcc>
  <rcc rId="31786" sId="5">
    <oc r="D73">
      <v>3935</v>
    </oc>
    <nc r="D73">
      <v>3940</v>
    </nc>
  </rcc>
  <rcc rId="31787" sId="5">
    <oc r="D74">
      <v>7465</v>
    </oc>
    <nc r="D74">
      <v>7600</v>
    </nc>
  </rcc>
  <rcc rId="31788" sId="5">
    <oc r="D75">
      <v>5630</v>
    </oc>
    <nc r="D75">
      <v>5780</v>
    </nc>
  </rcc>
  <rcc rId="31789" sId="5">
    <oc r="D76">
      <v>58160</v>
    </oc>
    <nc r="D76">
      <v>58805</v>
    </nc>
  </rcc>
  <rcc rId="31790" sId="5">
    <oc r="D77">
      <v>12280</v>
    </oc>
    <nc r="D77">
      <v>12390</v>
    </nc>
  </rcc>
  <rcc rId="31791" sId="5">
    <oc r="D78">
      <v>12295</v>
    </oc>
    <nc r="D78">
      <v>12380</v>
    </nc>
  </rcc>
  <rcc rId="31792" sId="5">
    <oc r="D79">
      <v>9110</v>
    </oc>
    <nc r="D79">
      <v>9255</v>
    </nc>
  </rcc>
  <rcc rId="31793" sId="5">
    <oc r="D80">
      <v>7490</v>
    </oc>
    <nc r="D80">
      <v>7705</v>
    </nc>
  </rcc>
  <rcc rId="31794" sId="5">
    <oc r="D81">
      <v>10590</v>
    </oc>
    <nc r="D81">
      <v>10680</v>
    </nc>
  </rcc>
  <rcc rId="31795" sId="5">
    <oc r="D82">
      <v>2195</v>
    </oc>
    <nc r="D82">
      <v>2250</v>
    </nc>
  </rcc>
  <rcc rId="31796" sId="5">
    <oc r="D83">
      <v>15790</v>
    </oc>
    <nc r="D83">
      <v>15835</v>
    </nc>
  </rcc>
  <rcc rId="31797" sId="5">
    <oc r="D84">
      <v>105</v>
    </oc>
    <nc r="D84">
      <v>140</v>
    </nc>
  </rcc>
  <rcc rId="31798" sId="5">
    <oc r="D85">
      <v>25640</v>
    </oc>
    <nc r="D85">
      <v>25735</v>
    </nc>
  </rcc>
  <rcc rId="31799" sId="5">
    <oc r="D86">
      <v>27310</v>
    </oc>
    <nc r="D86">
      <v>27370</v>
    </nc>
  </rcc>
  <rcc rId="31800" sId="5">
    <oc r="D87">
      <v>8795</v>
    </oc>
    <nc r="D87">
      <v>8845</v>
    </nc>
  </rcc>
  <rcc rId="31801" sId="5">
    <oc r="D88">
      <v>3030</v>
    </oc>
    <nc r="D88">
      <v>3070</v>
    </nc>
  </rcc>
  <rcc rId="31802" sId="5">
    <oc r="D89">
      <v>38395</v>
    </oc>
    <nc r="D89">
      <v>39140</v>
    </nc>
  </rcc>
  <rcc rId="31803" sId="5">
    <oc r="D90">
      <v>27410</v>
    </oc>
    <nc r="D90">
      <v>27480</v>
    </nc>
  </rcc>
  <rcc rId="31804" sId="5">
    <oc r="D91">
      <v>67820</v>
    </oc>
    <nc r="D91">
      <v>68185</v>
    </nc>
  </rcc>
  <rcc rId="31805" sId="5">
    <oc r="D92">
      <v>40430</v>
    </oc>
    <nc r="D92">
      <v>40590</v>
    </nc>
  </rcc>
  <rcc rId="31806" sId="5">
    <oc r="D94">
      <v>2115</v>
    </oc>
    <nc r="D94">
      <v>2245</v>
    </nc>
  </rcc>
  <rcc rId="31807" sId="5">
    <oc r="D95">
      <v>20770</v>
    </oc>
    <nc r="D95">
      <v>21015</v>
    </nc>
  </rcc>
  <rcc rId="31808" sId="5">
    <oc r="D96">
      <v>9055</v>
    </oc>
    <nc r="D96">
      <v>9095</v>
    </nc>
  </rcc>
  <rcc rId="31809" sId="5">
    <oc r="D97">
      <v>34590</v>
    </oc>
    <nc r="D97">
      <v>34795</v>
    </nc>
  </rcc>
  <rcc rId="31810" sId="5">
    <oc r="D98">
      <v>8530</v>
    </oc>
    <nc r="D98">
      <v>8625</v>
    </nc>
  </rcc>
  <rcc rId="31811" sId="5">
    <oc r="D99">
      <v>45670</v>
    </oc>
    <nc r="D99">
      <v>46145</v>
    </nc>
  </rcc>
  <rcc rId="31812" sId="5">
    <oc r="D100">
      <v>31190</v>
    </oc>
    <nc r="D100">
      <v>31355</v>
    </nc>
  </rcc>
  <rcc rId="31813" sId="5">
    <oc r="D101">
      <v>31605</v>
    </oc>
    <nc r="D101">
      <v>32005</v>
    </nc>
  </rcc>
  <rcc rId="31814" sId="5">
    <oc r="D102">
      <v>17775</v>
    </oc>
    <nc r="D102">
      <v>17940</v>
    </nc>
  </rcc>
  <rcc rId="31815" sId="5">
    <oc r="D103">
      <v>14890</v>
    </oc>
    <nc r="D103">
      <v>15025</v>
    </nc>
  </rcc>
  <rcc rId="31816" sId="5">
    <oc r="D104">
      <v>23915</v>
    </oc>
    <nc r="D104">
      <v>24065</v>
    </nc>
  </rcc>
  <rcc rId="31817" sId="5">
    <oc r="D105">
      <v>4450</v>
    </oc>
    <nc r="D105">
      <v>4530</v>
    </nc>
  </rcc>
  <rcc rId="31818" sId="5">
    <oc r="D106">
      <v>9495</v>
    </oc>
    <nc r="D106">
      <v>9620</v>
    </nc>
  </rcc>
  <rcc rId="31819" sId="5">
    <oc r="D108">
      <v>98325</v>
    </oc>
    <nc r="D108">
      <v>98485</v>
    </nc>
  </rcc>
  <rcc rId="31820" sId="5">
    <oc r="D109">
      <v>35190</v>
    </oc>
    <nc r="D109">
      <v>35230</v>
    </nc>
  </rcc>
  <rcc rId="31821" sId="5">
    <oc r="D110">
      <v>15310</v>
    </oc>
    <nc r="D110">
      <v>15505</v>
    </nc>
  </rcc>
  <rcc rId="31822" sId="5">
    <oc r="D111">
      <v>27315</v>
    </oc>
    <nc r="D111">
      <v>27820</v>
    </nc>
  </rcc>
  <rcc rId="31823" sId="5">
    <oc r="D112">
      <v>5625</v>
    </oc>
    <nc r="D112">
      <v>5760</v>
    </nc>
  </rcc>
  <rcc rId="31824" sId="5">
    <oc r="D113">
      <v>19975</v>
    </oc>
    <nc r="D113">
      <v>19980</v>
    </nc>
  </rcc>
  <rcc rId="31825" sId="5">
    <oc r="D114">
      <v>12125</v>
    </oc>
    <nc r="D114">
      <v>12335</v>
    </nc>
  </rcc>
  <rcc rId="31826" sId="5">
    <oc r="D115">
      <v>47540</v>
    </oc>
    <nc r="D115">
      <v>47680</v>
    </nc>
  </rcc>
  <rcc rId="31827" sId="5">
    <oc r="D116">
      <v>36505</v>
    </oc>
    <nc r="D116">
      <v>36660</v>
    </nc>
  </rcc>
  <rcc rId="31828" sId="5">
    <oc r="D117">
      <v>96795</v>
    </oc>
    <nc r="D117">
      <v>97080</v>
    </nc>
  </rcc>
  <rcc rId="31829" sId="5">
    <oc r="D118">
      <v>41035</v>
    </oc>
    <nc r="D118">
      <v>41215</v>
    </nc>
  </rcc>
  <rcc rId="31830" sId="5">
    <oc r="D119">
      <v>2680</v>
    </oc>
    <nc r="D119">
      <v>2795</v>
    </nc>
  </rcc>
  <rcc rId="31831" sId="5">
    <oc r="D120">
      <v>87425</v>
    </oc>
    <nc r="D120">
      <v>87615</v>
    </nc>
  </rcc>
  <rcc rId="31832" sId="5">
    <oc r="D121">
      <v>84165</v>
    </oc>
    <nc r="D121">
      <v>84310</v>
    </nc>
  </rcc>
  <rcc rId="31833" sId="5">
    <oc r="D122">
      <v>15880</v>
    </oc>
    <nc r="D122">
      <v>15970</v>
    </nc>
  </rcc>
  <rcc rId="31834" sId="5">
    <oc r="D123">
      <v>5305</v>
    </oc>
    <nc r="D123">
      <v>5365</v>
    </nc>
  </rcc>
  <rcc rId="31835" sId="5">
    <oc r="D124">
      <v>8860</v>
    </oc>
    <nc r="D124">
      <v>8965</v>
    </nc>
  </rcc>
  <rcc rId="31836" sId="5">
    <oc r="D125">
      <v>10240</v>
    </oc>
    <nc r="D125">
      <v>10395</v>
    </nc>
  </rcc>
  <rcc rId="31837" sId="5">
    <oc r="D126">
      <v>31860</v>
    </oc>
    <nc r="D126">
      <v>32090</v>
    </nc>
  </rcc>
  <rcc rId="31838" sId="5">
    <oc r="D127">
      <v>62055</v>
    </oc>
    <nc r="D127">
      <v>62575</v>
    </nc>
  </rcc>
  <rcc rId="31839" sId="5">
    <oc r="D128">
      <v>10130</v>
    </oc>
    <nc r="D128">
      <v>10435</v>
    </nc>
  </rcc>
  <rcc rId="31840" sId="5">
    <oc r="D129">
      <v>16070</v>
    </oc>
    <nc r="D129">
      <v>16220</v>
    </nc>
  </rcc>
  <rcc rId="31841" sId="5">
    <oc r="D130">
      <v>12530</v>
    </oc>
    <nc r="D130">
      <v>12535</v>
    </nc>
  </rcc>
  <rcc rId="31842" sId="5">
    <oc r="D131">
      <v>8570</v>
    </oc>
    <nc r="D131">
      <v>8685</v>
    </nc>
  </rcc>
  <rcc rId="31843" sId="5">
    <oc r="D132">
      <v>9815</v>
    </oc>
    <nc r="D132">
      <v>9895</v>
    </nc>
  </rcc>
  <rcc rId="31844" sId="5">
    <oc r="D133">
      <v>19290</v>
    </oc>
    <nc r="D133">
      <v>19385</v>
    </nc>
  </rcc>
  <rcc rId="31845" sId="5">
    <oc r="D134">
      <v>18410</v>
    </oc>
    <nc r="D134">
      <v>18670</v>
    </nc>
  </rcc>
  <rcc rId="31846" sId="5">
    <oc r="D135">
      <v>31455</v>
    </oc>
    <nc r="D135">
      <v>31550</v>
    </nc>
  </rcc>
  <rcc rId="31847" sId="5">
    <oc r="D136">
      <v>59290</v>
    </oc>
    <nc r="D136">
      <v>59505</v>
    </nc>
  </rcc>
  <rcc rId="31848" sId="5">
    <oc r="D137">
      <v>29470</v>
    </oc>
    <nc r="D137">
      <v>29670</v>
    </nc>
  </rcc>
  <rcc rId="31849" sId="5">
    <oc r="D138">
      <v>29405</v>
    </oc>
    <nc r="D138">
      <v>29530</v>
    </nc>
  </rcc>
  <rcc rId="31850" sId="5">
    <oc r="D139">
      <v>40985</v>
    </oc>
    <nc r="D139">
      <v>41095</v>
    </nc>
  </rcc>
  <rcc rId="31851" sId="5">
    <oc r="D140">
      <v>19320</v>
    </oc>
    <nc r="D140">
      <v>19515</v>
    </nc>
  </rcc>
  <rcc rId="31852" sId="5">
    <oc r="D141">
      <v>9575</v>
    </oc>
    <nc r="D141">
      <v>9620</v>
    </nc>
  </rcc>
  <rcc rId="31853" sId="5">
    <oc r="D142">
      <v>27935</v>
    </oc>
    <nc r="D142">
      <v>28025</v>
    </nc>
  </rcc>
  <rcc rId="31854" sId="5">
    <oc r="D143">
      <v>41860</v>
    </oc>
    <nc r="D143">
      <v>41975</v>
    </nc>
  </rcc>
  <rcc rId="31855" sId="5">
    <oc r="D144">
      <v>58320</v>
    </oc>
    <nc r="D144">
      <v>58830</v>
    </nc>
  </rcc>
  <rcc rId="31856" sId="5">
    <oc r="D145">
      <v>11030</v>
    </oc>
    <nc r="D145">
      <v>11185</v>
    </nc>
  </rcc>
  <rcc rId="31857" sId="5">
    <oc r="D146">
      <v>13140</v>
    </oc>
    <nc r="D146">
      <v>13225</v>
    </nc>
  </rcc>
  <rcc rId="31858" sId="5">
    <oc r="D147">
      <v>30595</v>
    </oc>
    <nc r="D147">
      <v>30855</v>
    </nc>
  </rcc>
  <rcc rId="31859" sId="5">
    <oc r="D148">
      <v>13735</v>
    </oc>
    <nc r="D148">
      <v>13800</v>
    </nc>
  </rcc>
  <rcc rId="31860" sId="5">
    <oc r="D149">
      <v>40565</v>
    </oc>
    <nc r="D149">
      <v>40665</v>
    </nc>
  </rcc>
  <rcc rId="31861" sId="5">
    <oc r="D150">
      <v>39270</v>
    </oc>
    <nc r="D150">
      <v>39375</v>
    </nc>
  </rcc>
  <rcc rId="31862" sId="5">
    <oc r="D151">
      <v>45225</v>
    </oc>
    <nc r="D151">
      <v>45435</v>
    </nc>
  </rcc>
  <rcc rId="31863" sId="5">
    <oc r="D152">
      <v>23620</v>
    </oc>
    <nc r="D152">
      <v>23775</v>
    </nc>
  </rcc>
  <rcc rId="31864" sId="5">
    <oc r="D154">
      <v>29210</v>
    </oc>
    <nc r="D154">
      <v>29400</v>
    </nc>
  </rcc>
  <rcc rId="31865" sId="5">
    <oc r="D155">
      <v>78140</v>
    </oc>
    <nc r="D155">
      <v>78265</v>
    </nc>
  </rcc>
  <rcc rId="31866" sId="5">
    <oc r="D156">
      <v>25520</v>
    </oc>
    <nc r="D156">
      <v>25750</v>
    </nc>
  </rcc>
  <rcc rId="31867" sId="5">
    <oc r="D157">
      <v>36965</v>
    </oc>
    <nc r="D157">
      <v>37210</v>
    </nc>
  </rcc>
  <rcc rId="31868" sId="5">
    <oc r="D158">
      <v>5130</v>
    </oc>
    <nc r="D158">
      <v>5325</v>
    </nc>
  </rcc>
  <rcc rId="31869" sId="5">
    <oc r="D159">
      <v>7940</v>
    </oc>
    <nc r="D159">
      <v>8055</v>
    </nc>
  </rcc>
  <rcc rId="31870" sId="5">
    <oc r="D160">
      <v>14640</v>
    </oc>
    <nc r="D160">
      <v>14850</v>
    </nc>
  </rcc>
  <rcc rId="31871" sId="5">
    <oc r="D161">
      <v>92220</v>
    </oc>
    <nc r="D161">
      <v>92295</v>
    </nc>
  </rcc>
  <rcc rId="31872" sId="5">
    <oc r="D162">
      <v>74910</v>
    </oc>
    <nc r="D162">
      <v>75105</v>
    </nc>
  </rcc>
  <rcc rId="31873" sId="5">
    <oc r="D163">
      <v>20585</v>
    </oc>
    <nc r="D163">
      <v>20850</v>
    </nc>
  </rcc>
  <rcc rId="31874" sId="5">
    <oc r="D164">
      <v>46550</v>
    </oc>
    <nc r="D164">
      <v>46580</v>
    </nc>
  </rcc>
  <rcc rId="31875" sId="5">
    <oc r="D166">
      <v>23810</v>
    </oc>
    <nc r="D166">
      <v>23945</v>
    </nc>
  </rcc>
  <rcc rId="31876" sId="5">
    <oc r="D167">
      <v>1330</v>
    </oc>
    <nc r="D167">
      <v>1465</v>
    </nc>
  </rcc>
  <rcc rId="31877" sId="5">
    <oc r="D168">
      <v>13595</v>
    </oc>
    <nc r="D168">
      <v>13655</v>
    </nc>
  </rcc>
  <rcc rId="31878" sId="5">
    <oc r="D169">
      <v>13080</v>
    </oc>
    <nc r="D169">
      <v>13175</v>
    </nc>
  </rcc>
  <rcc rId="31879" sId="5">
    <oc r="D170">
      <v>11030</v>
    </oc>
    <nc r="D170">
      <v>11200</v>
    </nc>
  </rcc>
  <rcc rId="31880" sId="5">
    <oc r="D171">
      <v>71220</v>
    </oc>
    <nc r="D171">
      <v>71450</v>
    </nc>
  </rcc>
  <rcc rId="31881" sId="5">
    <oc r="D172">
      <v>40310</v>
    </oc>
    <nc r="D172">
      <v>40550</v>
    </nc>
  </rcc>
  <rcc rId="31882" sId="5">
    <oc r="D173">
      <v>19825</v>
    </oc>
    <nc r="D173">
      <v>20070</v>
    </nc>
  </rcc>
  <rcc rId="31883" sId="5">
    <oc r="D174">
      <v>10500</v>
    </oc>
    <nc r="D174">
      <v>10650</v>
    </nc>
  </rcc>
  <rcc rId="31884" sId="5">
    <oc r="D175">
      <v>53155</v>
    </oc>
    <nc r="D175">
      <v>53665</v>
    </nc>
  </rcc>
  <rcc rId="31885" sId="5">
    <oc r="D176">
      <v>45375</v>
    </oc>
    <nc r="D176">
      <v>45515</v>
    </nc>
  </rcc>
  <rcc rId="31886" sId="5">
    <oc r="D177">
      <v>34275</v>
    </oc>
    <nc r="D177">
      <v>34510</v>
    </nc>
  </rcc>
  <rcc rId="31887" sId="5">
    <oc r="D179">
      <v>49935</v>
    </oc>
    <nc r="D179">
      <v>50345</v>
    </nc>
  </rcc>
  <rcc rId="31888" sId="5">
    <oc r="D180">
      <v>39395</v>
    </oc>
    <nc r="D180">
      <v>39485</v>
    </nc>
  </rcc>
  <rcc rId="31889" sId="5">
    <oc r="D181">
      <v>10450</v>
    </oc>
    <nc r="D181">
      <v>10625</v>
    </nc>
  </rcc>
  <rcc rId="31890" sId="5">
    <oc r="D182">
      <v>9290</v>
    </oc>
    <nc r="D182">
      <v>9405</v>
    </nc>
  </rcc>
  <rcc rId="31891" sId="5">
    <oc r="D183">
      <v>31755</v>
    </oc>
    <nc r="D183">
      <v>31915</v>
    </nc>
  </rcc>
  <rcc rId="31892" sId="5">
    <oc r="D184">
      <v>23840</v>
    </oc>
    <nc r="D184">
      <v>23905</v>
    </nc>
  </rcc>
  <rcc rId="31893" sId="5">
    <oc r="D185">
      <v>10900</v>
    </oc>
    <nc r="D185">
      <v>11050</v>
    </nc>
  </rcc>
  <rcc rId="31894" sId="5">
    <oc r="D186">
      <v>19280</v>
    </oc>
    <nc r="D186">
      <v>19450</v>
    </nc>
  </rcc>
  <rcc rId="31895" sId="5">
    <oc r="D187">
      <v>40600</v>
    </oc>
    <nc r="D187">
      <v>40665</v>
    </nc>
  </rcc>
  <rcc rId="31896" sId="5">
    <oc r="D188">
      <v>13495</v>
    </oc>
    <nc r="D188">
      <v>13610</v>
    </nc>
  </rcc>
  <rcc rId="31897" sId="5">
    <oc r="D189">
      <v>123900</v>
    </oc>
    <nc r="D189">
      <v>124150</v>
    </nc>
  </rcc>
  <rcc rId="31898" sId="5">
    <oc r="D190">
      <v>7690</v>
    </oc>
    <nc r="D190">
      <v>7975</v>
    </nc>
  </rcc>
  <rcc rId="31899" sId="5">
    <oc r="D191">
      <v>26525</v>
    </oc>
    <nc r="D191">
      <v>26835</v>
    </nc>
  </rcc>
  <rcc rId="31900" sId="5">
    <oc r="D192">
      <v>33751</v>
    </oc>
    <nc r="D192">
      <v>34000</v>
    </nc>
  </rcc>
  <rcc rId="31901" sId="5">
    <oc r="D193">
      <v>27500</v>
    </oc>
    <nc r="D193">
      <v>27950</v>
    </nc>
  </rcc>
  <rcc rId="31902" sId="5">
    <oc r="D195">
      <v>10270</v>
    </oc>
    <nc r="D195">
      <v>10335</v>
    </nc>
  </rcc>
  <rcc rId="31903" sId="5">
    <oc r="D196">
      <v>23370</v>
    </oc>
    <nc r="D196">
      <v>23500</v>
    </nc>
  </rcc>
  <rcc rId="31904" sId="5">
    <oc r="D197">
      <v>9575</v>
    </oc>
    <nc r="D197">
      <v>9610</v>
    </nc>
  </rcc>
  <rcc rId="31905" sId="5">
    <oc r="D198">
      <v>18020</v>
    </oc>
    <nc r="D198">
      <v>18175</v>
    </nc>
  </rcc>
  <rcc rId="31906" sId="5">
    <oc r="D199">
      <v>16395</v>
    </oc>
    <nc r="D199">
      <v>16425</v>
    </nc>
  </rcc>
  <rcc rId="31907" sId="5">
    <oc r="D201">
      <v>16140</v>
    </oc>
    <nc r="D201">
      <v>16330</v>
    </nc>
  </rcc>
  <rcc rId="31908" sId="5">
    <oc r="E6">
      <v>14015</v>
    </oc>
    <nc r="E6"/>
  </rcc>
  <rcc rId="31909" sId="5">
    <oc r="E7">
      <v>5685</v>
    </oc>
    <nc r="E7"/>
  </rcc>
  <rcc rId="31910" sId="5">
    <oc r="E8">
      <v>15830</v>
    </oc>
    <nc r="E8"/>
  </rcc>
  <rcc rId="31911" sId="5">
    <oc r="E9">
      <v>10925</v>
    </oc>
    <nc r="E9"/>
  </rcc>
  <rcc rId="31912" sId="5">
    <oc r="E10">
      <v>20565</v>
    </oc>
    <nc r="E10"/>
  </rcc>
  <rcc rId="31913" sId="5">
    <oc r="E11">
      <v>45665</v>
    </oc>
    <nc r="E11"/>
  </rcc>
  <rcc rId="31914" sId="5">
    <oc r="E12">
      <v>20740</v>
    </oc>
    <nc r="E12"/>
  </rcc>
  <rcc rId="31915" sId="5">
    <oc r="E13">
      <v>13855</v>
    </oc>
    <nc r="E13"/>
  </rcc>
  <rcc rId="31916" sId="5">
    <oc r="E15">
      <v>20265</v>
    </oc>
    <nc r="E15"/>
  </rcc>
  <rcc rId="31917" sId="5">
    <oc r="E16">
      <v>7045</v>
    </oc>
    <nc r="E16"/>
  </rcc>
  <rcc rId="31918" sId="5">
    <oc r="E17">
      <v>32935</v>
    </oc>
    <nc r="E17"/>
  </rcc>
  <rcc rId="31919" sId="5">
    <oc r="E18">
      <v>18790</v>
    </oc>
    <nc r="E18"/>
  </rcc>
  <rcc rId="31920" sId="5">
    <oc r="E19">
      <v>13790</v>
    </oc>
    <nc r="E19"/>
  </rcc>
  <rcc rId="31921" sId="5">
    <oc r="E20">
      <v>53565</v>
    </oc>
    <nc r="E20"/>
  </rcc>
  <rcc rId="31922" sId="5">
    <oc r="E21">
      <v>70515</v>
    </oc>
    <nc r="E21"/>
  </rcc>
  <rcc rId="31923" sId="5">
    <oc r="E22">
      <v>54315</v>
    </oc>
    <nc r="E22"/>
  </rcc>
  <rcc rId="31924" sId="5">
    <oc r="E23">
      <v>11640</v>
    </oc>
    <nc r="E23"/>
  </rcc>
  <rcc rId="31925" sId="5">
    <oc r="E24">
      <v>8035</v>
    </oc>
    <nc r="E24"/>
  </rcc>
  <rcc rId="31926" sId="5">
    <oc r="E25">
      <v>14560</v>
    </oc>
    <nc r="E25"/>
  </rcc>
  <rcc rId="31927" sId="5">
    <oc r="E26">
      <v>9140</v>
    </oc>
    <nc r="E26"/>
  </rcc>
  <rcc rId="31928" sId="5">
    <oc r="E27">
      <v>4405</v>
    </oc>
    <nc r="E27"/>
  </rcc>
  <rcc rId="31929" sId="5">
    <oc r="E28">
      <v>6742</v>
    </oc>
    <nc r="E28"/>
  </rcc>
  <rcc rId="31930" sId="5">
    <oc r="E29">
      <v>22385</v>
    </oc>
    <nc r="E29"/>
  </rcc>
  <rcc rId="31931" sId="5">
    <oc r="E30">
      <v>62065</v>
    </oc>
    <nc r="E30"/>
  </rcc>
  <rcc rId="31932" sId="5">
    <oc r="E31">
      <v>20250</v>
    </oc>
    <nc r="E31"/>
  </rcc>
  <rcc rId="31933" sId="5">
    <oc r="E32">
      <v>19150</v>
    </oc>
    <nc r="E32"/>
  </rcc>
  <rcc rId="31934" sId="5">
    <oc r="E33">
      <v>55500</v>
    </oc>
    <nc r="E33"/>
  </rcc>
  <rcc rId="31935" sId="5">
    <oc r="E34">
      <v>13830</v>
    </oc>
    <nc r="E34"/>
  </rcc>
  <rcc rId="31936" sId="5">
    <oc r="E35">
      <v>10885</v>
    </oc>
    <nc r="E35"/>
  </rcc>
  <rcc rId="31937" sId="5">
    <oc r="E36">
      <v>69995</v>
    </oc>
    <nc r="E36"/>
  </rcc>
  <rcc rId="31938" sId="5">
    <oc r="E37">
      <v>27325</v>
    </oc>
    <nc r="E37"/>
  </rcc>
  <rcc rId="31939" sId="5">
    <oc r="E38">
      <v>92270</v>
    </oc>
    <nc r="E38"/>
  </rcc>
  <rcc rId="31940" sId="5">
    <oc r="E39">
      <v>12520</v>
    </oc>
    <nc r="E39"/>
  </rcc>
  <rcc rId="31941" sId="5">
    <oc r="E40">
      <v>64970</v>
    </oc>
    <nc r="E40"/>
  </rcc>
  <rcc rId="31942" sId="5">
    <oc r="E41">
      <v>19465</v>
    </oc>
    <nc r="E41"/>
  </rcc>
  <rcc rId="31943" sId="5">
    <oc r="E42">
      <v>108335</v>
    </oc>
    <nc r="E42"/>
  </rcc>
  <rcc rId="31944" sId="5">
    <oc r="E43">
      <v>14290</v>
    </oc>
    <nc r="E43"/>
  </rcc>
  <rcc rId="31945" sId="5">
    <oc r="E44">
      <v>23630</v>
    </oc>
    <nc r="E44"/>
  </rcc>
  <rcc rId="31946" sId="5">
    <oc r="E45">
      <v>20340</v>
    </oc>
    <nc r="E45"/>
  </rcc>
  <rcc rId="31947" sId="5">
    <oc r="E46">
      <v>460</v>
    </oc>
    <nc r="E46"/>
  </rcc>
  <rcc rId="31948" sId="5">
    <oc r="E47">
      <v>10960</v>
    </oc>
    <nc r="E47"/>
  </rcc>
  <rcc rId="31949" sId="5">
    <oc r="E48">
      <v>25535</v>
    </oc>
    <nc r="E48"/>
  </rcc>
  <rcc rId="31950" sId="5">
    <oc r="E49">
      <v>34990</v>
    </oc>
    <nc r="E49"/>
  </rcc>
  <rcc rId="31951" sId="5">
    <oc r="E50">
      <v>19335</v>
    </oc>
    <nc r="E50"/>
  </rcc>
  <rcc rId="31952" sId="5">
    <oc r="E51">
      <v>2515</v>
    </oc>
    <nc r="E51"/>
  </rcc>
  <rcc rId="31953" sId="5">
    <oc r="E52">
      <v>22620</v>
    </oc>
    <nc r="E52"/>
  </rcc>
  <rcc rId="31954" sId="5">
    <oc r="E53">
      <v>36685</v>
    </oc>
    <nc r="E53"/>
  </rcc>
  <rcc rId="31955" sId="5">
    <oc r="E54">
      <v>42535</v>
    </oc>
    <nc r="E54"/>
  </rcc>
  <rcc rId="31956" sId="5">
    <oc r="E55">
      <v>8585</v>
    </oc>
    <nc r="E55"/>
  </rcc>
  <rcc rId="31957" sId="5">
    <oc r="E56">
      <v>264820</v>
    </oc>
    <nc r="E56"/>
  </rcc>
  <rcc rId="31958" sId="5">
    <oc r="E57">
      <v>32115</v>
    </oc>
    <nc r="E57"/>
  </rcc>
  <rcc rId="31959" sId="5">
    <oc r="E58">
      <v>8470</v>
    </oc>
    <nc r="E58"/>
  </rcc>
  <rcc rId="31960" sId="5">
    <oc r="E59">
      <v>67035</v>
    </oc>
    <nc r="E59"/>
  </rcc>
  <rcc rId="31961" sId="5">
    <oc r="E61">
      <v>3660</v>
    </oc>
    <nc r="E61"/>
  </rcc>
  <rcc rId="31962" sId="5">
    <oc r="E62">
      <v>8780</v>
    </oc>
    <nc r="E62"/>
  </rcc>
  <rcc rId="31963" sId="5">
    <oc r="E63">
      <v>1585</v>
    </oc>
    <nc r="E63"/>
  </rcc>
  <rcc rId="31964" sId="5">
    <oc r="E64">
      <v>19720</v>
    </oc>
    <nc r="E64"/>
  </rcc>
  <rcc rId="31965" sId="5">
    <oc r="E65">
      <v>7070</v>
    </oc>
    <nc r="E65"/>
  </rcc>
  <rcc rId="31966" sId="5">
    <oc r="E66">
      <v>23670</v>
    </oc>
    <nc r="E66"/>
  </rcc>
  <rcc rId="31967" sId="5">
    <oc r="E67">
      <v>28920</v>
    </oc>
    <nc r="E67"/>
  </rcc>
  <rcc rId="31968" sId="5">
    <oc r="E68">
      <v>5920</v>
    </oc>
    <nc r="E68"/>
  </rcc>
  <rcc rId="31969" sId="5">
    <oc r="E70">
      <v>20615</v>
    </oc>
    <nc r="E70"/>
  </rcc>
  <rcc rId="31970" sId="5">
    <oc r="E71">
      <v>36530</v>
    </oc>
    <nc r="E71"/>
  </rcc>
  <rcc rId="31971" sId="5">
    <oc r="E72">
      <v>33270</v>
    </oc>
    <nc r="E72"/>
  </rcc>
  <rcc rId="31972" sId="5">
    <oc r="E73">
      <v>3940</v>
    </oc>
    <nc r="E73"/>
  </rcc>
  <rcc rId="31973" sId="5">
    <oc r="E74">
      <v>7600</v>
    </oc>
    <nc r="E74"/>
  </rcc>
  <rcc rId="31974" sId="5">
    <oc r="E75">
      <v>5780</v>
    </oc>
    <nc r="E75"/>
  </rcc>
  <rcc rId="31975" sId="5">
    <oc r="E76">
      <v>58805</v>
    </oc>
    <nc r="E76"/>
  </rcc>
  <rcc rId="31976" sId="5">
    <oc r="E77">
      <v>12390</v>
    </oc>
    <nc r="E77"/>
  </rcc>
  <rcc rId="31977" sId="5">
    <oc r="E78">
      <v>12380</v>
    </oc>
    <nc r="E78"/>
  </rcc>
  <rcc rId="31978" sId="5">
    <oc r="E79">
      <v>9255</v>
    </oc>
    <nc r="E79"/>
  </rcc>
  <rcc rId="31979" sId="5">
    <oc r="E80">
      <v>7705</v>
    </oc>
    <nc r="E80"/>
  </rcc>
  <rcc rId="31980" sId="5">
    <oc r="E81">
      <v>10680</v>
    </oc>
    <nc r="E81"/>
  </rcc>
  <rcc rId="31981" sId="5">
    <oc r="E82">
      <v>2250</v>
    </oc>
    <nc r="E82"/>
  </rcc>
  <rcc rId="31982" sId="5">
    <oc r="E83">
      <v>15835</v>
    </oc>
    <nc r="E83"/>
  </rcc>
  <rcc rId="31983" sId="5">
    <oc r="E84">
      <v>140</v>
    </oc>
    <nc r="E84"/>
  </rcc>
  <rcc rId="31984" sId="5">
    <oc r="E85">
      <v>25735</v>
    </oc>
    <nc r="E85"/>
  </rcc>
  <rcc rId="31985" sId="5">
    <oc r="E86">
      <v>27370</v>
    </oc>
    <nc r="E86"/>
  </rcc>
  <rcc rId="31986" sId="5">
    <oc r="E87">
      <v>8845</v>
    </oc>
    <nc r="E87"/>
  </rcc>
  <rcc rId="31987" sId="5">
    <oc r="E88">
      <v>3070</v>
    </oc>
    <nc r="E88"/>
  </rcc>
  <rcc rId="31988" sId="5">
    <oc r="E89">
      <v>39140</v>
    </oc>
    <nc r="E89"/>
  </rcc>
  <rcc rId="31989" sId="5">
    <oc r="E90">
      <v>27480</v>
    </oc>
    <nc r="E90"/>
  </rcc>
  <rcc rId="31990" sId="5">
    <oc r="E91">
      <v>68185</v>
    </oc>
    <nc r="E91"/>
  </rcc>
  <rcc rId="31991" sId="5">
    <oc r="E92">
      <v>40590</v>
    </oc>
    <nc r="E92"/>
  </rcc>
  <rcc rId="31992" sId="5">
    <oc r="E94">
      <v>2245</v>
    </oc>
    <nc r="E94"/>
  </rcc>
  <rcc rId="31993" sId="5">
    <oc r="E95">
      <v>21015</v>
    </oc>
    <nc r="E95"/>
  </rcc>
  <rcc rId="31994" sId="5">
    <oc r="E96">
      <v>9095</v>
    </oc>
    <nc r="E96"/>
  </rcc>
  <rcc rId="31995" sId="5">
    <oc r="E97">
      <v>34795</v>
    </oc>
    <nc r="E97"/>
  </rcc>
  <rcc rId="31996" sId="5">
    <oc r="E98">
      <v>8625</v>
    </oc>
    <nc r="E98"/>
  </rcc>
  <rcc rId="31997" sId="5">
    <oc r="E99">
      <v>46145</v>
    </oc>
    <nc r="E99"/>
  </rcc>
  <rcc rId="31998" sId="5">
    <oc r="E100">
      <v>31355</v>
    </oc>
    <nc r="E100"/>
  </rcc>
  <rcc rId="31999" sId="5">
    <oc r="E101">
      <v>32005</v>
    </oc>
    <nc r="E101"/>
  </rcc>
  <rcc rId="32000" sId="5">
    <oc r="E102">
      <v>17940</v>
    </oc>
    <nc r="E102"/>
  </rcc>
  <rcc rId="32001" sId="5">
    <oc r="E103">
      <v>15025</v>
    </oc>
    <nc r="E103"/>
  </rcc>
  <rcc rId="32002" sId="5">
    <oc r="E104">
      <v>24065</v>
    </oc>
    <nc r="E104"/>
  </rcc>
  <rcc rId="32003" sId="5">
    <oc r="E105">
      <v>4530</v>
    </oc>
    <nc r="E105"/>
  </rcc>
  <rcc rId="32004" sId="5">
    <oc r="E106">
      <v>9620</v>
    </oc>
    <nc r="E106"/>
  </rcc>
  <rcc rId="32005" sId="5">
    <oc r="E107">
      <v>5480</v>
    </oc>
    <nc r="E107"/>
  </rcc>
  <rcc rId="32006" sId="5">
    <oc r="E108">
      <v>98485</v>
    </oc>
    <nc r="E108"/>
  </rcc>
  <rcc rId="32007" sId="5">
    <oc r="E109">
      <v>35230</v>
    </oc>
    <nc r="E109"/>
  </rcc>
  <rcc rId="32008" sId="5">
    <oc r="E110">
      <v>15505</v>
    </oc>
    <nc r="E110"/>
  </rcc>
  <rcc rId="32009" sId="5">
    <oc r="E111">
      <v>27820</v>
    </oc>
    <nc r="E111"/>
  </rcc>
  <rcc rId="32010" sId="5">
    <oc r="E112">
      <v>5760</v>
    </oc>
    <nc r="E112"/>
  </rcc>
  <rcc rId="32011" sId="5">
    <oc r="E113">
      <v>19980</v>
    </oc>
    <nc r="E113"/>
  </rcc>
  <rcc rId="32012" sId="5">
    <oc r="E114">
      <v>12335</v>
    </oc>
    <nc r="E114"/>
  </rcc>
  <rcc rId="32013" sId="5">
    <oc r="E115">
      <v>47680</v>
    </oc>
    <nc r="E115"/>
  </rcc>
  <rcc rId="32014" sId="5">
    <oc r="E116">
      <v>36660</v>
    </oc>
    <nc r="E116"/>
  </rcc>
  <rcc rId="32015" sId="5">
    <oc r="E117">
      <v>97080</v>
    </oc>
    <nc r="E117"/>
  </rcc>
  <rcc rId="32016" sId="5">
    <oc r="E118">
      <v>41215</v>
    </oc>
    <nc r="E118"/>
  </rcc>
  <rcc rId="32017" sId="5">
    <oc r="E119">
      <v>2795</v>
    </oc>
    <nc r="E119"/>
  </rcc>
  <rcc rId="32018" sId="5">
    <oc r="E120">
      <v>87615</v>
    </oc>
    <nc r="E120"/>
  </rcc>
  <rcc rId="32019" sId="5">
    <oc r="E121">
      <v>84310</v>
    </oc>
    <nc r="E121"/>
  </rcc>
  <rcc rId="32020" sId="5">
    <oc r="E122">
      <v>15970</v>
    </oc>
    <nc r="E122"/>
  </rcc>
  <rcc rId="32021" sId="5">
    <oc r="E123">
      <v>5365</v>
    </oc>
    <nc r="E123"/>
  </rcc>
  <rcc rId="32022" sId="5">
    <oc r="E124">
      <v>8965</v>
    </oc>
    <nc r="E124"/>
  </rcc>
  <rcc rId="32023" sId="5">
    <oc r="E125">
      <v>10395</v>
    </oc>
    <nc r="E125"/>
  </rcc>
  <rcc rId="32024" sId="5">
    <oc r="E126">
      <v>32090</v>
    </oc>
    <nc r="E126"/>
  </rcc>
  <rcc rId="32025" sId="5">
    <oc r="E127">
      <v>62575</v>
    </oc>
    <nc r="E127"/>
  </rcc>
  <rcc rId="32026" sId="5">
    <oc r="E128">
      <v>10435</v>
    </oc>
    <nc r="E128"/>
  </rcc>
  <rcc rId="32027" sId="5">
    <oc r="E129">
      <v>16220</v>
    </oc>
    <nc r="E129"/>
  </rcc>
  <rcc rId="32028" sId="5">
    <oc r="E130">
      <v>12535</v>
    </oc>
    <nc r="E130"/>
  </rcc>
  <rcc rId="32029" sId="5">
    <oc r="E131">
      <v>8685</v>
    </oc>
    <nc r="E131"/>
  </rcc>
  <rcc rId="32030" sId="5">
    <oc r="E132">
      <v>9895</v>
    </oc>
    <nc r="E132"/>
  </rcc>
  <rcc rId="32031" sId="5">
    <oc r="E133">
      <v>19385</v>
    </oc>
    <nc r="E133"/>
  </rcc>
  <rcc rId="32032" sId="5">
    <oc r="E134">
      <v>18670</v>
    </oc>
    <nc r="E134"/>
  </rcc>
  <rcc rId="32033" sId="5">
    <oc r="E135">
      <v>31550</v>
    </oc>
    <nc r="E135"/>
  </rcc>
  <rcc rId="32034" sId="5">
    <oc r="E136">
      <v>59505</v>
    </oc>
    <nc r="E136"/>
  </rcc>
  <rcc rId="32035" sId="5">
    <oc r="E137">
      <v>29670</v>
    </oc>
    <nc r="E137"/>
  </rcc>
  <rcc rId="32036" sId="5">
    <oc r="E138">
      <v>29530</v>
    </oc>
    <nc r="E138"/>
  </rcc>
  <rcc rId="32037" sId="5">
    <oc r="E139">
      <v>41095</v>
    </oc>
    <nc r="E139"/>
  </rcc>
  <rcc rId="32038" sId="5">
    <oc r="E140">
      <v>19515</v>
    </oc>
    <nc r="E140"/>
  </rcc>
  <rcc rId="32039" sId="5">
    <oc r="E141">
      <v>9620</v>
    </oc>
    <nc r="E141"/>
  </rcc>
  <rcc rId="32040" sId="5">
    <oc r="E142">
      <v>28025</v>
    </oc>
    <nc r="E142"/>
  </rcc>
  <rcc rId="32041" sId="5">
    <oc r="E143">
      <v>41975</v>
    </oc>
    <nc r="E143"/>
  </rcc>
  <rcc rId="32042" sId="5">
    <oc r="E144">
      <v>58830</v>
    </oc>
    <nc r="E144"/>
  </rcc>
  <rcc rId="32043" sId="5">
    <oc r="E145">
      <v>11185</v>
    </oc>
    <nc r="E145"/>
  </rcc>
  <rcc rId="32044" sId="5">
    <oc r="E146">
      <v>13225</v>
    </oc>
    <nc r="E146"/>
  </rcc>
  <rcc rId="32045" sId="5">
    <oc r="E147">
      <v>30855</v>
    </oc>
    <nc r="E147"/>
  </rcc>
  <rcc rId="32046" sId="5">
    <oc r="E148">
      <v>13800</v>
    </oc>
    <nc r="E148"/>
  </rcc>
  <rcc rId="32047" sId="5">
    <oc r="E149">
      <v>40665</v>
    </oc>
    <nc r="E149"/>
  </rcc>
  <rcc rId="32048" sId="5">
    <oc r="E150">
      <v>39375</v>
    </oc>
    <nc r="E150"/>
  </rcc>
  <rcc rId="32049" sId="5">
    <oc r="E151">
      <v>45435</v>
    </oc>
    <nc r="E151"/>
  </rcc>
  <rcc rId="32050" sId="5">
    <oc r="E152">
      <v>23775</v>
    </oc>
    <nc r="E152"/>
  </rcc>
  <rcc rId="32051" sId="5">
    <oc r="E153">
      <v>1405</v>
    </oc>
    <nc r="E153"/>
  </rcc>
  <rcc rId="32052" sId="5">
    <oc r="E154">
      <v>29400</v>
    </oc>
    <nc r="E154"/>
  </rcc>
  <rcc rId="32053" sId="5">
    <oc r="E155">
      <v>78265</v>
    </oc>
    <nc r="E155"/>
  </rcc>
  <rcc rId="32054" sId="5">
    <oc r="E156">
      <v>25750</v>
    </oc>
    <nc r="E156"/>
  </rcc>
  <rcc rId="32055" sId="5">
    <oc r="E157">
      <v>37210</v>
    </oc>
    <nc r="E157"/>
  </rcc>
  <rcc rId="32056" sId="5">
    <oc r="E158">
      <v>5325</v>
    </oc>
    <nc r="E158"/>
  </rcc>
  <rcc rId="32057" sId="5">
    <oc r="E159">
      <v>8055</v>
    </oc>
    <nc r="E159"/>
  </rcc>
  <rcc rId="32058" sId="5">
    <oc r="E160">
      <v>14850</v>
    </oc>
    <nc r="E160"/>
  </rcc>
  <rcc rId="32059" sId="5">
    <oc r="E161">
      <v>92295</v>
    </oc>
    <nc r="E161"/>
  </rcc>
  <rcc rId="32060" sId="5">
    <oc r="E162">
      <v>75105</v>
    </oc>
    <nc r="E162"/>
  </rcc>
  <rcc rId="32061" sId="5">
    <oc r="E163">
      <v>20850</v>
    </oc>
    <nc r="E163"/>
  </rcc>
  <rcc rId="32062" sId="5">
    <oc r="E164">
      <v>46580</v>
    </oc>
    <nc r="E164"/>
  </rcc>
  <rcc rId="32063" sId="5">
    <oc r="E166">
      <v>23945</v>
    </oc>
    <nc r="E166"/>
  </rcc>
  <rcc rId="32064" sId="5">
    <oc r="E167">
      <v>1465</v>
    </oc>
    <nc r="E167"/>
  </rcc>
  <rcc rId="32065" sId="5">
    <oc r="E168">
      <v>13655</v>
    </oc>
    <nc r="E168"/>
  </rcc>
  <rcc rId="32066" sId="5">
    <oc r="E169">
      <v>13175</v>
    </oc>
    <nc r="E169"/>
  </rcc>
  <rcc rId="32067" sId="5">
    <oc r="E170">
      <v>11200</v>
    </oc>
    <nc r="E170"/>
  </rcc>
  <rcc rId="32068" sId="5">
    <oc r="E171">
      <v>71450</v>
    </oc>
    <nc r="E171"/>
  </rcc>
  <rcc rId="32069" sId="5">
    <oc r="E172">
      <v>40550</v>
    </oc>
    <nc r="E172"/>
  </rcc>
  <rcc rId="32070" sId="5">
    <oc r="E173">
      <v>20070</v>
    </oc>
    <nc r="E173"/>
  </rcc>
  <rcc rId="32071" sId="5">
    <oc r="E174">
      <v>10650</v>
    </oc>
    <nc r="E174"/>
  </rcc>
  <rcc rId="32072" sId="5">
    <oc r="E175">
      <v>53665</v>
    </oc>
    <nc r="E175"/>
  </rcc>
  <rcc rId="32073" sId="5">
    <oc r="E176">
      <v>45515</v>
    </oc>
    <nc r="E176"/>
  </rcc>
  <rcc rId="32074" sId="5">
    <oc r="E177">
      <v>34510</v>
    </oc>
    <nc r="E177"/>
  </rcc>
  <rcc rId="32075" sId="5">
    <oc r="E179">
      <v>50345</v>
    </oc>
    <nc r="E179"/>
  </rcc>
  <rcc rId="32076" sId="5">
    <oc r="E180">
      <v>39485</v>
    </oc>
    <nc r="E180"/>
  </rcc>
  <rcc rId="32077" sId="5">
    <oc r="E181">
      <v>10625</v>
    </oc>
    <nc r="E181"/>
  </rcc>
  <rcc rId="32078" sId="5">
    <oc r="E182">
      <v>9405</v>
    </oc>
    <nc r="E182"/>
  </rcc>
  <rcc rId="32079" sId="5">
    <oc r="E183">
      <v>31915</v>
    </oc>
    <nc r="E183"/>
  </rcc>
  <rcc rId="32080" sId="5">
    <oc r="E184">
      <v>23905</v>
    </oc>
    <nc r="E184"/>
  </rcc>
  <rcc rId="32081" sId="5">
    <oc r="E185">
      <v>11050</v>
    </oc>
    <nc r="E185"/>
  </rcc>
  <rcc rId="32082" sId="5">
    <oc r="E186">
      <v>19450</v>
    </oc>
    <nc r="E186"/>
  </rcc>
  <rcc rId="32083" sId="5">
    <oc r="E187">
      <v>40665</v>
    </oc>
    <nc r="E187"/>
  </rcc>
  <rcc rId="32084" sId="5">
    <oc r="E188">
      <v>13610</v>
    </oc>
    <nc r="E188"/>
  </rcc>
  <rcc rId="32085" sId="5">
    <oc r="E189">
      <v>124150</v>
    </oc>
    <nc r="E189"/>
  </rcc>
  <rcc rId="32086" sId="5">
    <oc r="E190">
      <v>7975</v>
    </oc>
    <nc r="E190"/>
  </rcc>
  <rcc rId="32087" sId="5">
    <oc r="E191">
      <v>26835</v>
    </oc>
    <nc r="E191"/>
  </rcc>
  <rcc rId="32088" sId="5">
    <oc r="E192">
      <v>34000</v>
    </oc>
    <nc r="E192"/>
  </rcc>
  <rcc rId="32089" sId="5">
    <oc r="E193">
      <v>27950</v>
    </oc>
    <nc r="E193"/>
  </rcc>
  <rcc rId="32090" sId="5">
    <oc r="E194">
      <v>10225</v>
    </oc>
    <nc r="E194"/>
  </rcc>
  <rcc rId="32091" sId="5">
    <oc r="E195">
      <v>10335</v>
    </oc>
    <nc r="E195"/>
  </rcc>
  <rcc rId="32092" sId="5">
    <oc r="E196">
      <v>23500</v>
    </oc>
    <nc r="E196"/>
  </rcc>
  <rcc rId="32093" sId="5">
    <oc r="E197">
      <v>9610</v>
    </oc>
    <nc r="E197"/>
  </rcc>
  <rcc rId="32094" sId="5">
    <oc r="E198">
      <v>18175</v>
    </oc>
    <nc r="E198"/>
  </rcc>
  <rcc rId="32095" sId="5">
    <oc r="E199">
      <v>16425</v>
    </oc>
    <nc r="E199"/>
  </rcc>
  <rcc rId="32096" sId="5">
    <oc r="E200">
      <v>23010</v>
    </oc>
    <nc r="E200"/>
  </rcc>
  <rcc rId="32097" sId="5">
    <oc r="E201">
      <v>16330</v>
    </oc>
    <nc r="E201"/>
  </rcc>
  <rcc rId="32098" sId="4">
    <oc r="E2" t="inlineStr">
      <is>
        <t>Июль</t>
      </is>
    </oc>
    <nc r="E2" t="inlineStr">
      <is>
        <t>Август</t>
      </is>
    </nc>
  </rcc>
  <rfmt sheetId="4" sqref="E2:F2" start="0" length="2147483647">
    <dxf>
      <font>
        <u val="none"/>
      </font>
    </dxf>
  </rfmt>
  <rcc rId="32099" sId="4">
    <oc r="D7">
      <v>8195</v>
    </oc>
    <nc r="D7">
      <v>8235</v>
    </nc>
  </rcc>
  <rcc rId="32100" sId="4">
    <oc r="D8">
      <v>51855</v>
    </oc>
    <nc r="D8">
      <v>52135</v>
    </nc>
  </rcc>
  <rcc rId="32101" sId="4">
    <oc r="D9">
      <v>5150</v>
    </oc>
    <nc r="D9">
      <v>5370</v>
    </nc>
  </rcc>
  <rcc rId="32102" sId="4">
    <oc r="D10">
      <v>22565</v>
    </oc>
    <nc r="D10">
      <v>22785</v>
    </nc>
  </rcc>
  <rcc rId="32103" sId="4">
    <oc r="D11">
      <v>13630</v>
    </oc>
    <nc r="D11">
      <v>13665</v>
    </nc>
  </rcc>
  <rcc rId="32104" sId="4">
    <oc r="D12">
      <v>45915</v>
    </oc>
    <nc r="D12">
      <v>46075</v>
    </nc>
  </rcc>
  <rcc rId="32105" sId="4">
    <oc r="D13">
      <v>17395</v>
    </oc>
    <nc r="D13">
      <v>17435</v>
    </nc>
  </rcc>
  <rcc rId="32106" sId="4">
    <oc r="D14">
      <v>9485</v>
    </oc>
    <nc r="D14">
      <v>9520</v>
    </nc>
  </rcc>
  <rcc rId="32107" sId="4">
    <oc r="D15">
      <v>27285</v>
    </oc>
    <nc r="D15">
      <v>27445</v>
    </nc>
  </rcc>
  <rcc rId="32108" sId="4">
    <oc r="D16">
      <v>27065</v>
    </oc>
    <nc r="D16">
      <v>27635</v>
    </nc>
  </rcc>
  <rcc rId="32109" sId="4">
    <oc r="D17">
      <v>30250</v>
    </oc>
    <nc r="D17">
      <v>30490</v>
    </nc>
  </rcc>
  <rcc rId="32110" sId="4">
    <oc r="D18">
      <v>32665</v>
    </oc>
    <nc r="D18">
      <v>33015</v>
    </nc>
  </rcc>
  <rcc rId="32111" sId="4">
    <oc r="D19">
      <v>53315</v>
    </oc>
    <nc r="D19">
      <v>53515</v>
    </nc>
  </rcc>
  <rcc rId="32112" sId="4">
    <oc r="D20">
      <v>4215</v>
    </oc>
    <nc r="D20">
      <v>4270</v>
    </nc>
  </rcc>
  <rcc rId="32113" sId="4">
    <oc r="D21">
      <v>8710</v>
    </oc>
    <nc r="D21">
      <v>8800</v>
    </nc>
  </rcc>
  <rcc rId="32114" sId="4">
    <oc r="D22">
      <v>21985</v>
    </oc>
    <nc r="D22">
      <v>22195</v>
    </nc>
  </rcc>
  <rcc rId="32115" sId="4">
    <oc r="D23">
      <v>49110</v>
    </oc>
    <nc r="D23">
      <v>49140</v>
    </nc>
  </rcc>
  <rcc rId="32116" sId="4">
    <oc r="D24">
      <v>29765</v>
    </oc>
    <nc r="D24">
      <v>30045</v>
    </nc>
  </rcc>
  <rcc rId="32117" sId="4">
    <oc r="D25">
      <v>34105</v>
    </oc>
    <nc r="D25">
      <v>34320</v>
    </nc>
  </rcc>
  <rcc rId="32118" sId="4">
    <oc r="D26">
      <v>16890</v>
    </oc>
    <nc r="D26">
      <v>16930</v>
    </nc>
  </rcc>
  <rcc rId="32119" sId="4">
    <oc r="D27">
      <v>15030</v>
    </oc>
    <nc r="D27">
      <v>15160</v>
    </nc>
  </rcc>
  <rcc rId="32120" sId="4">
    <oc r="D28">
      <v>57775</v>
    </oc>
    <nc r="D28">
      <v>57895</v>
    </nc>
  </rcc>
  <rcc rId="32121" sId="4">
    <oc r="D29">
      <v>34140</v>
    </oc>
    <nc r="D29">
      <v>34270</v>
    </nc>
  </rcc>
  <rcc rId="32122" sId="4">
    <oc r="D31">
      <v>21585</v>
    </oc>
    <nc r="D31">
      <v>21785</v>
    </nc>
  </rcc>
  <rcc rId="32123" sId="4">
    <oc r="D32">
      <v>29335</v>
    </oc>
    <nc r="D32">
      <v>29580</v>
    </nc>
  </rcc>
  <rcc rId="32124" sId="4">
    <oc r="D33">
      <v>38270</v>
    </oc>
    <nc r="D33">
      <v>38370</v>
    </nc>
  </rcc>
  <rcc rId="32125" sId="4">
    <oc r="D34">
      <v>18835</v>
    </oc>
    <nc r="D34">
      <v>19095</v>
    </nc>
  </rcc>
  <rcc rId="32126" sId="4">
    <oc r="D35">
      <v>11755</v>
    </oc>
    <nc r="D35">
      <v>11775</v>
    </nc>
  </rcc>
  <rcc rId="32127" sId="4">
    <oc r="D36">
      <v>48110</v>
    </oc>
    <nc r="D36">
      <v>48475</v>
    </nc>
  </rcc>
  <rcc rId="32128" sId="4">
    <oc r="D37">
      <v>38705</v>
    </oc>
    <nc r="D37">
      <v>38810</v>
    </nc>
  </rcc>
  <rcc rId="32129" sId="4">
    <oc r="D38">
      <v>11955</v>
    </oc>
    <nc r="D38">
      <v>12105</v>
    </nc>
  </rcc>
  <rcc rId="32130" sId="4">
    <oc r="D39">
      <v>42435</v>
    </oc>
    <nc r="D39">
      <v>42495</v>
    </nc>
  </rcc>
  <rcc rId="32131" sId="4">
    <oc r="D40">
      <v>37495</v>
    </oc>
    <nc r="D40">
      <v>37630</v>
    </nc>
  </rcc>
  <rcc rId="32132" sId="4">
    <oc r="D42">
      <v>99885</v>
    </oc>
    <nc r="D42">
      <v>100325</v>
    </nc>
  </rcc>
  <rcc rId="32133" sId="4">
    <oc r="D43">
      <v>9190</v>
    </oc>
    <nc r="D43">
      <v>9460</v>
    </nc>
  </rcc>
  <rcc rId="32134" sId="4">
    <oc r="D44">
      <v>1970</v>
    </oc>
    <nc r="D44">
      <v>2115</v>
    </nc>
  </rcc>
  <rcc rId="32135" sId="4">
    <oc r="D45">
      <v>87405</v>
    </oc>
    <nc r="D45">
      <v>87620</v>
    </nc>
  </rcc>
  <rcc rId="32136" sId="4">
    <oc r="D46">
      <v>8750</v>
    </oc>
    <nc r="D46">
      <v>8890</v>
    </nc>
  </rcc>
  <rcc rId="32137" sId="4">
    <oc r="D47">
      <v>11255</v>
    </oc>
    <nc r="D47">
      <v>11360</v>
    </nc>
  </rcc>
  <rcc rId="32138" sId="4">
    <oc r="D48">
      <v>54775</v>
    </oc>
    <nc r="D48">
      <v>54785</v>
    </nc>
  </rcc>
  <rcc rId="32139" sId="4">
    <oc r="D49">
      <v>14540</v>
    </oc>
    <nc r="D49">
      <v>14650</v>
    </nc>
  </rcc>
  <rcc rId="32140" sId="4">
    <oc r="D50">
      <v>31930</v>
    </oc>
    <nc r="D50">
      <v>32050</v>
    </nc>
  </rcc>
  <rcc rId="32141" sId="4">
    <oc r="D51">
      <v>15495</v>
    </oc>
    <nc r="D51">
      <v>15680</v>
    </nc>
  </rcc>
  <rcc rId="32142" sId="4">
    <oc r="D52">
      <v>9770</v>
    </oc>
    <nc r="D52">
      <v>9815</v>
    </nc>
  </rcc>
  <rcc rId="32143" sId="4">
    <oc r="D53">
      <v>19685</v>
    </oc>
    <nc r="D53">
      <v>19790</v>
    </nc>
  </rcc>
  <rcc rId="32144" sId="4">
    <oc r="D54">
      <v>5945</v>
    </oc>
    <nc r="D54">
      <v>5990</v>
    </nc>
  </rcc>
  <rcc rId="32145" sId="4">
    <oc r="D55">
      <v>53685</v>
    </oc>
    <nc r="D55">
      <v>53945</v>
    </nc>
  </rcc>
  <rcc rId="32146" sId="4">
    <oc r="D56">
      <v>51360</v>
    </oc>
    <nc r="D56">
      <v>51515</v>
    </nc>
  </rcc>
  <rcc rId="32147" sId="4">
    <oc r="D57">
      <v>5660</v>
    </oc>
    <nc r="D57">
      <v>5715</v>
    </nc>
  </rcc>
  <rcc rId="32148" sId="4">
    <oc r="D58">
      <v>28725</v>
    </oc>
    <nc r="D58">
      <v>28815</v>
    </nc>
  </rcc>
  <rcc rId="32149" sId="4">
    <oc r="D59">
      <v>12805</v>
    </oc>
    <nc r="D59">
      <v>12975</v>
    </nc>
  </rcc>
  <rcc rId="32150" sId="4">
    <oc r="E7">
      <v>8235</v>
    </oc>
    <nc r="E7"/>
  </rcc>
  <rcc rId="32151" sId="4">
    <oc r="E8">
      <v>52135</v>
    </oc>
    <nc r="E8"/>
  </rcc>
  <rcc rId="32152" sId="4">
    <oc r="E9">
      <v>5370</v>
    </oc>
    <nc r="E9"/>
  </rcc>
  <rcc rId="32153" sId="4">
    <oc r="E10">
      <v>22785</v>
    </oc>
    <nc r="E10"/>
  </rcc>
  <rcc rId="32154" sId="4">
    <oc r="E11">
      <v>13665</v>
    </oc>
    <nc r="E11"/>
  </rcc>
  <rcc rId="32155" sId="4">
    <oc r="E12">
      <v>46075</v>
    </oc>
    <nc r="E12"/>
  </rcc>
  <rcc rId="32156" sId="4">
    <oc r="E13">
      <v>17435</v>
    </oc>
    <nc r="E13"/>
  </rcc>
  <rcc rId="32157" sId="4">
    <oc r="E14">
      <v>9520</v>
    </oc>
    <nc r="E14"/>
  </rcc>
  <rcc rId="32158" sId="4">
    <oc r="E15">
      <v>27445</v>
    </oc>
    <nc r="E15"/>
  </rcc>
  <rcc rId="32159" sId="4">
    <oc r="E16">
      <v>27635</v>
    </oc>
    <nc r="E16"/>
  </rcc>
  <rcc rId="32160" sId="4">
    <oc r="E17">
      <v>30490</v>
    </oc>
    <nc r="E17"/>
  </rcc>
  <rcc rId="32161" sId="4">
    <oc r="E18">
      <v>33015</v>
    </oc>
    <nc r="E18"/>
  </rcc>
  <rcc rId="32162" sId="4">
    <oc r="E19">
      <v>53515</v>
    </oc>
    <nc r="E19"/>
  </rcc>
  <rcc rId="32163" sId="4">
    <oc r="E20">
      <v>4270</v>
    </oc>
    <nc r="E20"/>
  </rcc>
  <rcc rId="32164" sId="4">
    <oc r="E21">
      <v>8800</v>
    </oc>
    <nc r="E21"/>
  </rcc>
  <rcc rId="32165" sId="4">
    <oc r="E22">
      <v>22195</v>
    </oc>
    <nc r="E22"/>
  </rcc>
  <rcc rId="32166" sId="4">
    <oc r="E23">
      <v>49140</v>
    </oc>
    <nc r="E23"/>
  </rcc>
  <rcc rId="32167" sId="4">
    <oc r="E24">
      <v>30045</v>
    </oc>
    <nc r="E24"/>
  </rcc>
  <rcc rId="32168" sId="4">
    <oc r="E25">
      <v>34320</v>
    </oc>
    <nc r="E25"/>
  </rcc>
  <rcc rId="32169" sId="4">
    <oc r="E26">
      <v>16930</v>
    </oc>
    <nc r="E26"/>
  </rcc>
  <rcc rId="32170" sId="4">
    <oc r="E27">
      <v>15160</v>
    </oc>
    <nc r="E27"/>
  </rcc>
  <rcc rId="32171" sId="4">
    <oc r="E28">
      <v>57895</v>
    </oc>
    <nc r="E28"/>
  </rcc>
  <rcc rId="32172" sId="4">
    <oc r="E29">
      <v>34270</v>
    </oc>
    <nc r="E29"/>
  </rcc>
  <rcc rId="32173" sId="4">
    <oc r="E31">
      <v>21785</v>
    </oc>
    <nc r="E31"/>
  </rcc>
  <rcc rId="32174" sId="4">
    <oc r="E32">
      <v>29580</v>
    </oc>
    <nc r="E32"/>
  </rcc>
  <rcc rId="32175" sId="4">
    <oc r="E33">
      <v>38370</v>
    </oc>
    <nc r="E33"/>
  </rcc>
  <rcc rId="32176" sId="4">
    <oc r="E34">
      <v>19095</v>
    </oc>
    <nc r="E34"/>
  </rcc>
  <rcc rId="32177" sId="4">
    <oc r="E35">
      <v>11775</v>
    </oc>
    <nc r="E35"/>
  </rcc>
  <rcc rId="32178" sId="4">
    <oc r="E36">
      <v>48475</v>
    </oc>
    <nc r="E36"/>
  </rcc>
  <rcc rId="32179" sId="4">
    <oc r="E37">
      <v>38810</v>
    </oc>
    <nc r="E37"/>
  </rcc>
  <rcc rId="32180" sId="4">
    <oc r="E38">
      <v>12105</v>
    </oc>
    <nc r="E38"/>
  </rcc>
  <rcc rId="32181" sId="4">
    <oc r="E39">
      <v>42495</v>
    </oc>
    <nc r="E39"/>
  </rcc>
  <rcc rId="32182" sId="4">
    <oc r="E40">
      <v>37630</v>
    </oc>
    <nc r="E40"/>
  </rcc>
  <rcc rId="32183" sId="4">
    <oc r="E41">
      <v>4300</v>
    </oc>
    <nc r="E41"/>
  </rcc>
  <rcc rId="32184" sId="4">
    <oc r="E42">
      <v>100325</v>
    </oc>
    <nc r="E42"/>
  </rcc>
  <rcc rId="32185" sId="4">
    <oc r="E43">
      <v>9460</v>
    </oc>
    <nc r="E43"/>
  </rcc>
  <rcc rId="32186" sId="4">
    <oc r="E44">
      <v>2115</v>
    </oc>
    <nc r="E44"/>
  </rcc>
  <rcc rId="32187" sId="4">
    <oc r="E45">
      <v>87620</v>
    </oc>
    <nc r="E45"/>
  </rcc>
  <rcc rId="32188" sId="4">
    <oc r="E46">
      <v>8890</v>
    </oc>
    <nc r="E46"/>
  </rcc>
  <rcc rId="32189" sId="4">
    <oc r="E47">
      <v>11360</v>
    </oc>
    <nc r="E47"/>
  </rcc>
  <rcc rId="32190" sId="4">
    <oc r="E48">
      <v>54785</v>
    </oc>
    <nc r="E48"/>
  </rcc>
  <rcc rId="32191" sId="4">
    <oc r="E49">
      <v>14650</v>
    </oc>
    <nc r="E49"/>
  </rcc>
  <rcc rId="32192" sId="4">
    <oc r="E50">
      <v>32050</v>
    </oc>
    <nc r="E50"/>
  </rcc>
  <rcc rId="32193" sId="4">
    <oc r="E51">
      <v>15680</v>
    </oc>
    <nc r="E51"/>
  </rcc>
  <rcc rId="32194" sId="4">
    <oc r="E52">
      <v>9815</v>
    </oc>
    <nc r="E52"/>
  </rcc>
  <rcc rId="32195" sId="4">
    <oc r="E53">
      <v>19790</v>
    </oc>
    <nc r="E53"/>
  </rcc>
  <rcc rId="32196" sId="4">
    <oc r="E54">
      <v>5990</v>
    </oc>
    <nc r="E54"/>
  </rcc>
  <rcc rId="32197" sId="4">
    <oc r="E55">
      <v>53945</v>
    </oc>
    <nc r="E55"/>
  </rcc>
  <rcc rId="32198" sId="4">
    <oc r="E56">
      <v>51515</v>
    </oc>
    <nc r="E56"/>
  </rcc>
  <rcc rId="32199" sId="4">
    <oc r="E57">
      <v>5715</v>
    </oc>
    <nc r="E57"/>
  </rcc>
  <rcc rId="32200" sId="4">
    <oc r="E58">
      <v>28815</v>
    </oc>
    <nc r="E58"/>
  </rcc>
  <rcc rId="32201" sId="4">
    <oc r="E59">
      <v>12975</v>
    </oc>
    <nc r="E59"/>
  </rcc>
  <rcc rId="32202" sId="3">
    <oc r="E2" t="inlineStr">
      <is>
        <t>Июль</t>
      </is>
    </oc>
    <nc r="E2" t="inlineStr">
      <is>
        <t>Август</t>
      </is>
    </nc>
  </rcc>
  <rfmt sheetId="3" sqref="E2:F2" start="0" length="2147483647">
    <dxf>
      <font>
        <u val="none"/>
      </font>
    </dxf>
  </rfmt>
  <rcc rId="32203" sId="3">
    <oc r="D7">
      <v>13250</v>
    </oc>
    <nc r="D7">
      <v>13358</v>
    </nc>
  </rcc>
  <rcc rId="32204" sId="3">
    <oc r="D8">
      <v>700</v>
    </oc>
    <nc r="D8">
      <v>755</v>
    </nc>
  </rcc>
  <rcc rId="32205" sId="3">
    <oc r="D9">
      <v>15045</v>
    </oc>
    <nc r="D9">
      <v>15140</v>
    </nc>
  </rcc>
  <rcc rId="32206" sId="3">
    <oc r="D10">
      <v>13690</v>
    </oc>
    <nc r="D10">
      <v>13820</v>
    </nc>
  </rcc>
  <rcc rId="32207" sId="3">
    <oc r="D11">
      <v>905</v>
    </oc>
    <nc r="D11">
      <v>915</v>
    </nc>
  </rcc>
  <rcc rId="32208" sId="3">
    <oc r="D12">
      <v>28840</v>
    </oc>
    <nc r="D12">
      <v>28945</v>
    </nc>
  </rcc>
  <rcc rId="32209" sId="3">
    <oc r="D13">
      <v>10860</v>
    </oc>
    <nc r="D13">
      <v>11050</v>
    </nc>
  </rcc>
  <rcc rId="32210" sId="3">
    <oc r="D14">
      <v>18355</v>
    </oc>
    <nc r="D14">
      <v>18525</v>
    </nc>
  </rcc>
  <rcc rId="32211" sId="3">
    <oc r="D15">
      <v>3745</v>
    </oc>
    <nc r="D15">
      <v>3955</v>
    </nc>
  </rcc>
  <rcc rId="32212" sId="3">
    <oc r="D16">
      <v>77330</v>
    </oc>
    <nc r="D16">
      <v>77415</v>
    </nc>
  </rcc>
  <rcc rId="32213" sId="3">
    <oc r="D17">
      <v>40175</v>
    </oc>
    <nc r="D17">
      <v>40580</v>
    </nc>
  </rcc>
  <rcc rId="32214" sId="3">
    <oc r="D18">
      <v>15205</v>
    </oc>
    <nc r="D18">
      <v>15360</v>
    </nc>
  </rcc>
  <rcc rId="32215" sId="3">
    <oc r="D19">
      <v>153700</v>
    </oc>
    <nc r="D19">
      <v>154335</v>
    </nc>
  </rcc>
  <rcc rId="32216" sId="3">
    <oc r="D20">
      <v>6025</v>
    </oc>
    <nc r="D20">
      <v>6040</v>
    </nc>
  </rcc>
  <rcc rId="32217" sId="3">
    <oc r="D21">
      <v>13385</v>
    </oc>
    <nc r="D21">
      <v>13560</v>
    </nc>
  </rcc>
  <rcc rId="32218" sId="3">
    <oc r="D22">
      <v>13050</v>
    </oc>
    <nc r="D22">
      <v>13135</v>
    </nc>
  </rcc>
  <rcc rId="32219" sId="3">
    <oc r="D23">
      <v>38130</v>
    </oc>
    <nc r="D23">
      <v>38185</v>
    </nc>
  </rcc>
  <rcc rId="32220" sId="3">
    <oc r="D24">
      <v>53585</v>
    </oc>
    <nc r="D24">
      <v>53700</v>
    </nc>
  </rcc>
  <rcc rId="32221" sId="3">
    <oc r="D25">
      <v>11895</v>
    </oc>
    <nc r="D25">
      <v>11945</v>
    </nc>
  </rcc>
  <rcc rId="32222" sId="3">
    <oc r="D27">
      <v>32235</v>
    </oc>
    <nc r="D27">
      <v>33475</v>
    </nc>
  </rcc>
  <rcc rId="32223" sId="3">
    <oc r="D28">
      <v>31455</v>
    </oc>
    <nc r="D28">
      <v>31665</v>
    </nc>
  </rcc>
  <rcc rId="32224" sId="3">
    <oc r="D29">
      <v>31900</v>
    </oc>
    <nc r="D29">
      <v>32136</v>
    </nc>
  </rcc>
  <rcc rId="32225" sId="3">
    <oc r="D30">
      <v>30430</v>
    </oc>
    <nc r="D30">
      <v>30825</v>
    </nc>
  </rcc>
  <rcc rId="32226" sId="3">
    <oc r="D31">
      <v>63875</v>
    </oc>
    <nc r="D31">
      <v>64245</v>
    </nc>
  </rcc>
  <rcc rId="32227" sId="3">
    <oc r="E7">
      <v>13358</v>
    </oc>
    <nc r="E7"/>
  </rcc>
  <rcc rId="32228" sId="3">
    <oc r="E8">
      <v>755</v>
    </oc>
    <nc r="E8"/>
  </rcc>
  <rcc rId="32229" sId="3">
    <oc r="E9">
      <v>15140</v>
    </oc>
    <nc r="E9"/>
  </rcc>
  <rcc rId="32230" sId="3">
    <oc r="E10">
      <v>13820</v>
    </oc>
    <nc r="E10"/>
  </rcc>
  <rcc rId="32231" sId="3">
    <oc r="E11">
      <v>915</v>
    </oc>
    <nc r="E11"/>
  </rcc>
  <rcc rId="32232" sId="3">
    <oc r="E12">
      <v>28945</v>
    </oc>
    <nc r="E12"/>
  </rcc>
  <rcc rId="32233" sId="3">
    <oc r="E13">
      <v>11050</v>
    </oc>
    <nc r="E13"/>
  </rcc>
  <rcc rId="32234" sId="3">
    <oc r="E14">
      <v>18525</v>
    </oc>
    <nc r="E14"/>
  </rcc>
  <rcc rId="32235" sId="3">
    <oc r="E15">
      <v>3955</v>
    </oc>
    <nc r="E15"/>
  </rcc>
  <rcc rId="32236" sId="3">
    <oc r="E16">
      <v>77415</v>
    </oc>
    <nc r="E16"/>
  </rcc>
  <rcc rId="32237" sId="3">
    <oc r="E17">
      <v>40580</v>
    </oc>
    <nc r="E17"/>
  </rcc>
  <rcc rId="32238" sId="3">
    <oc r="E18">
      <v>15360</v>
    </oc>
    <nc r="E18"/>
  </rcc>
  <rcc rId="32239" sId="3">
    <oc r="E19">
      <v>154335</v>
    </oc>
    <nc r="E19"/>
  </rcc>
  <rcc rId="32240" sId="3">
    <oc r="E20">
      <v>6040</v>
    </oc>
    <nc r="E20"/>
  </rcc>
  <rcc rId="32241" sId="3">
    <oc r="E21">
      <v>13560</v>
    </oc>
    <nc r="E21"/>
  </rcc>
  <rcc rId="32242" sId="3">
    <oc r="E22">
      <v>13135</v>
    </oc>
    <nc r="E22"/>
  </rcc>
  <rcc rId="32243" sId="3">
    <oc r="E23">
      <v>38185</v>
    </oc>
    <nc r="E23"/>
  </rcc>
  <rcc rId="32244" sId="3">
    <oc r="E24">
      <v>53700</v>
    </oc>
    <nc r="E24"/>
  </rcc>
  <rcc rId="32245" sId="3">
    <oc r="E25">
      <v>11945</v>
    </oc>
    <nc r="E25"/>
  </rcc>
  <rcc rId="32246" sId="3">
    <oc r="E26">
      <v>15</v>
    </oc>
    <nc r="E26"/>
  </rcc>
  <rcc rId="32247" sId="3">
    <oc r="E27">
      <v>33475</v>
    </oc>
    <nc r="E27"/>
  </rcc>
  <rcc rId="32248" sId="3">
    <oc r="E28">
      <v>31665</v>
    </oc>
    <nc r="E28"/>
  </rcc>
  <rcc rId="32249" sId="3">
    <oc r="E29">
      <v>32136</v>
    </oc>
    <nc r="E29"/>
  </rcc>
  <rcc rId="32250" sId="3">
    <oc r="E30">
      <v>30825</v>
    </oc>
    <nc r="E30"/>
  </rcc>
  <rcc rId="32251" sId="3">
    <oc r="E31">
      <v>64245</v>
    </oc>
    <nc r="E31"/>
  </rcc>
  <rcc rId="32252" sId="16">
    <oc r="F1" t="inlineStr">
      <is>
        <t>Июль</t>
      </is>
    </oc>
    <nc r="F1" t="inlineStr">
      <is>
        <t>Август</t>
      </is>
    </nc>
  </rcc>
  <rcc rId="32253" sId="16" numFmtId="19">
    <oc r="D2">
      <v>45101</v>
    </oc>
    <nc r="D2">
      <v>45129</v>
    </nc>
  </rcc>
  <rcc rId="32254" sId="16" numFmtId="19">
    <oc r="E2">
      <v>45128</v>
    </oc>
    <nc r="E2">
      <v>45159</v>
    </nc>
  </rcc>
  <rcc rId="32255" sId="16">
    <oc r="D4">
      <v>945</v>
    </oc>
    <nc r="D4">
      <v>966</v>
    </nc>
  </rcc>
  <rfmt sheetId="16" sqref="D7" start="0" length="0">
    <dxf>
      <fill>
        <patternFill>
          <bgColor theme="4" tint="0.79998168889431442"/>
        </patternFill>
      </fill>
    </dxf>
  </rfmt>
  <rcc rId="32256" sId="16">
    <oc r="D8">
      <v>795</v>
    </oc>
    <nc r="D8">
      <v>814</v>
    </nc>
  </rcc>
  <rcc rId="32257" sId="16">
    <oc r="D9">
      <v>1639</v>
    </oc>
    <nc r="D9">
      <v>1653</v>
    </nc>
  </rcc>
  <rfmt sheetId="16" sqref="D10" start="0" length="0">
    <dxf>
      <fill>
        <patternFill patternType="none">
          <bgColor indexed="65"/>
        </patternFill>
      </fill>
    </dxf>
  </rfmt>
  <rcc rId="32258" sId="16">
    <oc r="D11">
      <v>26750</v>
    </oc>
    <nc r="D11">
      <v>26850</v>
    </nc>
  </rcc>
  <rcc rId="32259" sId="16">
    <oc r="D12">
      <v>16465</v>
    </oc>
    <nc r="D12">
      <v>16524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2260" sId="16">
    <oc r="D17">
      <v>27325</v>
    </oc>
    <nc r="D17">
      <v>27500</v>
    </nc>
  </rcc>
  <rcc rId="32261" sId="16">
    <oc r="D18">
      <v>2220</v>
    </oc>
    <nc r="D18">
      <v>2634</v>
    </nc>
  </rcc>
  <rcc rId="32262" sId="16">
    <oc r="D21">
      <v>661</v>
    </oc>
    <nc r="D21">
      <v>674</v>
    </nc>
  </rcc>
  <rcc rId="32263" sId="16">
    <oc r="D25">
      <v>76200</v>
    </oc>
    <nc r="D25">
      <v>76653</v>
    </nc>
  </rcc>
  <rcc rId="32264" sId="16">
    <oc r="D26">
      <v>16465</v>
    </oc>
    <nc r="D26">
      <v>17100</v>
    </nc>
  </rcc>
  <rcc rId="32265" sId="16">
    <oc r="E4">
      <v>966</v>
    </oc>
    <nc r="E4"/>
  </rcc>
  <rcc rId="32266" sId="16">
    <oc r="E7">
      <v>10326</v>
    </oc>
    <nc r="E7"/>
  </rcc>
  <rcc rId="32267" sId="16">
    <oc r="E8">
      <v>814</v>
    </oc>
    <nc r="E8"/>
  </rcc>
  <rcc rId="32268" sId="16">
    <oc r="E9">
      <v>1653</v>
    </oc>
    <nc r="E9"/>
  </rcc>
  <rcc rId="32269" sId="16">
    <oc r="E11">
      <v>26850</v>
    </oc>
    <nc r="E11"/>
  </rcc>
  <rcc rId="32270" sId="16">
    <oc r="E12">
      <v>16524</v>
    </oc>
    <nc r="E12"/>
  </rcc>
  <rcc rId="32271" sId="16">
    <oc r="E13">
      <v>24651</v>
    </oc>
    <nc r="E13"/>
  </rcc>
  <rcc rId="32272" sId="16">
    <oc r="E15">
      <v>1384</v>
    </oc>
    <nc r="E15"/>
  </rcc>
  <rcc rId="32273" sId="16">
    <oc r="E16">
      <v>8102</v>
    </oc>
    <nc r="E16"/>
  </rcc>
  <rcc rId="32274" sId="16">
    <oc r="E17">
      <v>27500</v>
    </oc>
    <nc r="E17"/>
  </rcc>
  <rcc rId="32275" sId="16">
    <oc r="E18">
      <v>2634</v>
    </oc>
    <nc r="E18"/>
  </rcc>
  <rcc rId="32276" sId="16">
    <oc r="E19">
      <v>20005</v>
    </oc>
    <nc r="E19"/>
  </rcc>
  <rcc rId="32277" sId="16">
    <oc r="E20">
      <v>40926</v>
    </oc>
    <nc r="E20"/>
  </rcc>
  <rcc rId="32278" sId="16">
    <oc r="E21">
      <v>674</v>
    </oc>
    <nc r="E21"/>
  </rcc>
  <rcc rId="32279" sId="16">
    <oc r="E24">
      <v>26753</v>
    </oc>
    <nc r="E24"/>
  </rcc>
  <rcc rId="32280" sId="16">
    <oc r="E25">
      <v>76653</v>
    </oc>
    <nc r="E25"/>
  </rcc>
  <rcc rId="32281" sId="16">
    <oc r="E26">
      <v>17100</v>
    </oc>
    <nc r="E26"/>
  </rcc>
  <rcc rId="32282" sId="2">
    <oc r="E2" t="inlineStr">
      <is>
        <t>Июль</t>
      </is>
    </oc>
    <nc r="E2" t="inlineStr">
      <is>
        <t>Август</t>
      </is>
    </nc>
  </rcc>
  <rfmt sheetId="2" sqref="E2:F2" start="0" length="2147483647">
    <dxf>
      <font>
        <u val="none"/>
      </font>
    </dxf>
  </rfmt>
  <rcc rId="32283" sId="2">
    <oc r="D6">
      <v>1040</v>
    </oc>
    <nc r="D6">
      <v>1050</v>
    </nc>
  </rcc>
  <rcc rId="32284" sId="2">
    <oc r="D7">
      <v>23005</v>
    </oc>
    <nc r="D7">
      <v>23125</v>
    </nc>
  </rcc>
  <rcc rId="32285" sId="2">
    <oc r="D8">
      <v>20300</v>
    </oc>
    <nc r="D8">
      <v>20450</v>
    </nc>
  </rcc>
  <rcc rId="32286" sId="2">
    <oc r="D9">
      <v>24585</v>
    </oc>
    <nc r="D9">
      <v>24990</v>
    </nc>
  </rcc>
  <rcc rId="32287" sId="2">
    <oc r="D10">
      <v>110635</v>
    </oc>
    <nc r="D10">
      <v>110680</v>
    </nc>
  </rcc>
  <rcc rId="32288" sId="2">
    <oc r="D11">
      <v>26765</v>
    </oc>
    <nc r="D11">
      <v>26850</v>
    </nc>
  </rcc>
  <rcc rId="32289" sId="2">
    <oc r="D12">
      <v>20255</v>
    </oc>
    <nc r="D12">
      <v>20350</v>
    </nc>
  </rcc>
  <rcc rId="32290" sId="2">
    <oc r="D13">
      <v>30565</v>
    </oc>
    <nc r="D13">
      <v>30820</v>
    </nc>
  </rcc>
  <rcc rId="32291" sId="2">
    <oc r="D14">
      <v>21280</v>
    </oc>
    <nc r="D14">
      <v>21445</v>
    </nc>
  </rcc>
  <rcc rId="32292" sId="2">
    <oc r="D15">
      <v>40370</v>
    </oc>
    <nc r="D15">
      <v>40720</v>
    </nc>
  </rcc>
  <rcc rId="32293" sId="2">
    <oc r="D16">
      <v>43410</v>
    </oc>
    <nc r="D16">
      <v>43445</v>
    </nc>
  </rcc>
  <rcc rId="32294" sId="2">
    <oc r="D17">
      <v>34075</v>
    </oc>
    <nc r="D17">
      <v>34535</v>
    </nc>
  </rcc>
  <rcc rId="32295" sId="2">
    <oc r="D18">
      <v>16470</v>
    </oc>
    <nc r="D18">
      <v>16695</v>
    </nc>
  </rcc>
  <rcc rId="32296" sId="2">
    <oc r="D19">
      <v>2575</v>
    </oc>
    <nc r="D19">
      <v>2630</v>
    </nc>
  </rcc>
  <rcc rId="32297" sId="2">
    <oc r="D20">
      <v>2430</v>
    </oc>
    <nc r="D20">
      <v>2495</v>
    </nc>
  </rcc>
  <rcc rId="32298" sId="2">
    <oc r="D21">
      <v>28270</v>
    </oc>
    <nc r="D21">
      <v>28500</v>
    </nc>
  </rcc>
  <rcc rId="32299" sId="2">
    <oc r="D22">
      <v>7120</v>
    </oc>
    <nc r="D22">
      <v>7235</v>
    </nc>
  </rcc>
  <rcc rId="32300" sId="2">
    <oc r="D23">
      <v>720</v>
    </oc>
    <nc r="D23">
      <v>795</v>
    </nc>
  </rcc>
  <rcc rId="32301" sId="2">
    <oc r="D24">
      <v>8085</v>
    </oc>
    <nc r="D24">
      <v>8310</v>
    </nc>
  </rcc>
  <rcc rId="32302" sId="2">
    <oc r="D25">
      <v>14180</v>
    </oc>
    <nc r="D25">
      <v>14290</v>
    </nc>
  </rcc>
  <rcc rId="32303" sId="2">
    <oc r="D26">
      <v>13135</v>
    </oc>
    <nc r="D26">
      <v>13335</v>
    </nc>
  </rcc>
  <rcc rId="32304" sId="2">
    <oc r="D27">
      <v>49890</v>
    </oc>
    <nc r="D27">
      <v>50035</v>
    </nc>
  </rcc>
  <rcc rId="32305" sId="2">
    <oc r="D28">
      <v>11975</v>
    </oc>
    <nc r="D28">
      <v>12055</v>
    </nc>
  </rcc>
  <rcc rId="32306" sId="2">
    <oc r="D29">
      <v>62835</v>
    </oc>
    <nc r="D29">
      <v>62995</v>
    </nc>
  </rcc>
  <rcc rId="32307" sId="2">
    <oc r="D30">
      <v>8205</v>
    </oc>
    <nc r="D30">
      <v>8360</v>
    </nc>
  </rcc>
  <rcc rId="32308" sId="2">
    <oc r="D31">
      <v>2415</v>
    </oc>
    <nc r="D31">
      <v>2430</v>
    </nc>
  </rcc>
  <rcc rId="32309" sId="2">
    <oc r="D32">
      <v>25450</v>
    </oc>
    <nc r="D32">
      <v>25585</v>
    </nc>
  </rcc>
  <rcc rId="32310" sId="2">
    <oc r="D34">
      <v>47780</v>
    </oc>
    <nc r="D34">
      <v>48080</v>
    </nc>
  </rcc>
  <rcc rId="32311" sId="2">
    <oc r="D35">
      <v>56110</v>
    </oc>
    <nc r="D35">
      <v>56290</v>
    </nc>
  </rcc>
  <rcc rId="32312" sId="2">
    <oc r="D36">
      <v>14170</v>
    </oc>
    <nc r="D36">
      <v>14320</v>
    </nc>
  </rcc>
  <rcc rId="32313" sId="2">
    <oc r="D37">
      <v>35885</v>
    </oc>
    <nc r="D37">
      <v>36105</v>
    </nc>
  </rcc>
  <rcc rId="32314" sId="2">
    <oc r="D38">
      <v>41815</v>
    </oc>
    <nc r="D38">
      <v>42325</v>
    </nc>
  </rcc>
  <rcc rId="32315" sId="2">
    <oc r="D39">
      <v>31110</v>
    </oc>
    <nc r="D39">
      <v>31440</v>
    </nc>
  </rcc>
  <rcc rId="32316" sId="2">
    <oc r="D40">
      <v>29480</v>
    </oc>
    <nc r="D40">
      <v>29705</v>
    </nc>
  </rcc>
  <rcc rId="32317" sId="2">
    <oc r="D41">
      <v>31090</v>
    </oc>
    <nc r="D41">
      <v>31305</v>
    </nc>
  </rcc>
  <rcc rId="32318" sId="2">
    <oc r="D42">
      <v>31170</v>
    </oc>
    <nc r="D42">
      <v>31235</v>
    </nc>
  </rcc>
  <rcc rId="32319" sId="2">
    <oc r="D43">
      <v>6110</v>
    </oc>
    <nc r="D43">
      <v>6285</v>
    </nc>
  </rcc>
  <rcc rId="32320" sId="2">
    <oc r="D44">
      <v>33645</v>
    </oc>
    <nc r="D44">
      <v>34075</v>
    </nc>
  </rcc>
  <rcc rId="32321" sId="2">
    <oc r="D45">
      <v>23235</v>
    </oc>
    <nc r="D45">
      <v>23670</v>
    </nc>
  </rcc>
  <rcc rId="32322" sId="2">
    <oc r="D46">
      <v>42325</v>
    </oc>
    <nc r="D46">
      <v>42430</v>
    </nc>
  </rcc>
  <rcc rId="32323" sId="2">
    <oc r="D47">
      <v>52655</v>
    </oc>
    <nc r="D47">
      <v>52895</v>
    </nc>
  </rcc>
  <rcc rId="32324" sId="2">
    <oc r="D48">
      <v>41810</v>
    </oc>
    <nc r="D48">
      <v>41925</v>
    </nc>
  </rcc>
  <rcc rId="32325" sId="2">
    <oc r="D49">
      <v>89090</v>
    </oc>
    <nc r="D49">
      <v>89250</v>
    </nc>
  </rcc>
  <rcc rId="32326" sId="2">
    <oc r="D50">
      <v>77680</v>
    </oc>
    <nc r="D50">
      <v>78005</v>
    </nc>
  </rcc>
  <rcc rId="32327" sId="2">
    <oc r="D51">
      <v>9670</v>
    </oc>
    <nc r="D51">
      <v>9865</v>
    </nc>
  </rcc>
  <rcc rId="32328" sId="2">
    <oc r="D52">
      <v>11370</v>
    </oc>
    <nc r="D52">
      <v>11480</v>
    </nc>
  </rcc>
  <rcc rId="32329" sId="2">
    <oc r="D53">
      <v>20595</v>
    </oc>
    <nc r="D53">
      <v>20665</v>
    </nc>
  </rcc>
  <rcc rId="32330" sId="2">
    <oc r="D54">
      <v>11405</v>
    </oc>
    <nc r="D54">
      <v>11520</v>
    </nc>
  </rcc>
  <rcc rId="32331" sId="2">
    <oc r="D55">
      <v>44820</v>
    </oc>
    <nc r="D55">
      <v>44920</v>
    </nc>
  </rcc>
  <rcc rId="32332" sId="2">
    <oc r="D56">
      <v>11065</v>
    </oc>
    <nc r="D56">
      <v>11195</v>
    </nc>
  </rcc>
  <rcc rId="32333" sId="2">
    <oc r="D58">
      <v>23310</v>
    </oc>
    <nc r="D58">
      <v>23470</v>
    </nc>
  </rcc>
  <rcc rId="32334" sId="2">
    <oc r="D59">
      <v>22875</v>
    </oc>
    <nc r="D59">
      <v>22990</v>
    </nc>
  </rcc>
  <rcc rId="32335" sId="2">
    <oc r="D60">
      <v>13245</v>
    </oc>
    <nc r="D60">
      <v>13250</v>
    </nc>
  </rcc>
  <rcc rId="32336" sId="2">
    <oc r="D61">
      <v>70520</v>
    </oc>
    <nc r="D61">
      <v>70635</v>
    </nc>
  </rcc>
  <rcc rId="32337" sId="2">
    <oc r="D62">
      <v>13865</v>
    </oc>
    <nc r="D62">
      <v>13930</v>
    </nc>
  </rcc>
  <rcc rId="32338" sId="2">
    <oc r="D63">
      <v>2130</v>
    </oc>
    <nc r="D63">
      <v>2135</v>
    </nc>
  </rcc>
  <rcc rId="32339" sId="2">
    <oc r="D64">
      <v>20340</v>
    </oc>
    <nc r="D64">
      <v>20365</v>
    </nc>
  </rcc>
  <rcc rId="32340" sId="2">
    <oc r="D65">
      <v>65770</v>
    </oc>
    <nc r="D65">
      <v>66155</v>
    </nc>
  </rcc>
  <rcc rId="32341" sId="2">
    <oc r="D66">
      <v>30565</v>
    </oc>
    <nc r="D66">
      <v>30980</v>
    </nc>
  </rcc>
  <rcc rId="32342" sId="2">
    <oc r="D67">
      <v>7765</v>
    </oc>
    <nc r="D67">
      <v>7850</v>
    </nc>
  </rcc>
  <rcc rId="32343" sId="2">
    <oc r="D68">
      <v>26815</v>
    </oc>
    <nc r="D68">
      <v>26955</v>
    </nc>
  </rcc>
  <rcc rId="32344" sId="2">
    <oc r="D69">
      <v>54995</v>
    </oc>
    <nc r="D69">
      <v>55210</v>
    </nc>
  </rcc>
  <rcc rId="32345" sId="2">
    <oc r="D70">
      <v>86340</v>
    </oc>
    <nc r="D70">
      <v>86780</v>
    </nc>
  </rcc>
  <rcc rId="32346" sId="2">
    <oc r="D71">
      <v>36720</v>
    </oc>
    <nc r="D71">
      <v>36845</v>
    </nc>
  </rcc>
  <rcc rId="32347" sId="2">
    <oc r="D72">
      <v>5905</v>
    </oc>
    <nc r="D72">
      <v>6020</v>
    </nc>
  </rcc>
  <rcc rId="32348" sId="2">
    <oc r="D73">
      <v>56655</v>
    </oc>
    <nc r="D73">
      <v>57000</v>
    </nc>
  </rcc>
  <rcc rId="32349" sId="2">
    <oc r="D74">
      <v>9620</v>
    </oc>
    <nc r="D74">
      <v>9815</v>
    </nc>
  </rcc>
  <rcc rId="32350" sId="2">
    <oc r="D76">
      <v>26155</v>
    </oc>
    <nc r="D76">
      <v>26295</v>
    </nc>
  </rcc>
  <rcc rId="32351" sId="2">
    <oc r="D77">
      <v>18350</v>
    </oc>
    <nc r="D77">
      <v>18660</v>
    </nc>
  </rcc>
  <rcc rId="32352" sId="2">
    <oc r="D78">
      <v>36640</v>
    </oc>
    <nc r="D78">
      <v>36750</v>
    </nc>
  </rcc>
  <rcc rId="32353" sId="2">
    <oc r="D79">
      <v>7815</v>
    </oc>
    <nc r="D79">
      <v>7900</v>
    </nc>
  </rcc>
  <rcc rId="32354" sId="2">
    <oc r="D80">
      <v>28325</v>
    </oc>
    <nc r="D80">
      <v>28380</v>
    </nc>
  </rcc>
  <rcc rId="32355" sId="2">
    <oc r="D81">
      <v>10400</v>
    </oc>
    <nc r="D81">
      <v>10555</v>
    </nc>
  </rcc>
  <rcc rId="32356" sId="2">
    <oc r="D83">
      <v>7765</v>
    </oc>
    <nc r="D83">
      <v>7805</v>
    </nc>
  </rcc>
  <rcc rId="32357" sId="2">
    <oc r="D84">
      <v>12385</v>
    </oc>
    <nc r="D84">
      <v>12605</v>
    </nc>
  </rcc>
  <rcc rId="32358" sId="2">
    <oc r="D85">
      <v>9455</v>
    </oc>
    <nc r="D85">
      <v>9495</v>
    </nc>
  </rcc>
  <rcc rId="32359" sId="2">
    <oc r="D86">
      <v>37095</v>
    </oc>
    <nc r="D86">
      <v>37180</v>
    </nc>
  </rcc>
  <rcc rId="32360" sId="2">
    <oc r="D87">
      <v>35645</v>
    </oc>
    <nc r="D87">
      <v>35715</v>
    </nc>
  </rcc>
  <rcc rId="32361" sId="2">
    <oc r="D88">
      <v>18965</v>
    </oc>
    <nc r="D88">
      <v>19070</v>
    </nc>
  </rcc>
  <rcc rId="32362" sId="2">
    <oc r="D89">
      <v>67895</v>
    </oc>
    <nc r="D89">
      <v>67955</v>
    </nc>
  </rcc>
  <rcc rId="32363" sId="2">
    <oc r="D90">
      <v>60755</v>
    </oc>
    <nc r="D90">
      <v>60895</v>
    </nc>
  </rcc>
  <rcc rId="32364" sId="2">
    <oc r="D91">
      <v>13530</v>
    </oc>
    <nc r="D91">
      <v>13755</v>
    </nc>
  </rcc>
  <rcc rId="32365" sId="2">
    <oc r="D92">
      <v>12425</v>
    </oc>
    <nc r="D92">
      <v>12470</v>
    </nc>
  </rcc>
  <rcc rId="32366" sId="2">
    <oc r="D94">
      <v>36840</v>
    </oc>
    <nc r="D94">
      <v>37075</v>
    </nc>
  </rcc>
  <rcc rId="32367" sId="2">
    <oc r="D95">
      <v>13775</v>
    </oc>
    <nc r="D95">
      <v>13785</v>
    </nc>
  </rcc>
  <rcc rId="32368" sId="2">
    <oc r="D96">
      <v>41485</v>
    </oc>
    <nc r="D96">
      <v>41620</v>
    </nc>
  </rcc>
  <rcc rId="32369" sId="2">
    <oc r="D97">
      <v>24840</v>
    </oc>
    <nc r="D97">
      <v>25010</v>
    </nc>
  </rcc>
  <rcc rId="32370" sId="2">
    <oc r="D98">
      <v>10695</v>
    </oc>
    <nc r="D98">
      <v>10770</v>
    </nc>
  </rcc>
  <rcc rId="32371" sId="2">
    <oc r="D99">
      <v>12525</v>
    </oc>
    <nc r="D99">
      <v>12620</v>
    </nc>
  </rcc>
  <rcc rId="32372" sId="2">
    <oc r="D101">
      <v>13810</v>
    </oc>
    <nc r="D101">
      <v>13975</v>
    </nc>
  </rcc>
  <rcc rId="32373" sId="2">
    <oc r="D102">
      <v>52475</v>
    </oc>
    <nc r="D102">
      <v>52670</v>
    </nc>
  </rcc>
  <rcc rId="32374" sId="2">
    <oc r="D103">
      <v>6455</v>
    </oc>
    <nc r="D103">
      <v>6490</v>
    </nc>
  </rcc>
  <rcc rId="32375" sId="2">
    <oc r="D104">
      <v>22510</v>
    </oc>
    <nc r="D104">
      <v>22740</v>
    </nc>
  </rcc>
  <rcc rId="32376" sId="2">
    <oc r="D105">
      <v>20825</v>
    </oc>
    <nc r="D105">
      <v>20880</v>
    </nc>
  </rcc>
  <rcc rId="32377" sId="2">
    <oc r="D106">
      <v>91275</v>
    </oc>
    <nc r="D106">
      <v>91785</v>
    </nc>
  </rcc>
  <rcc rId="32378" sId="2">
    <oc r="D108">
      <v>30215</v>
    </oc>
    <nc r="D108">
      <v>30285</v>
    </nc>
  </rcc>
  <rcc rId="32379" sId="2">
    <oc r="D109">
      <v>20920</v>
    </oc>
    <nc r="D109">
      <v>21275</v>
    </nc>
  </rcc>
  <rcc rId="32380" sId="2">
    <oc r="D110">
      <v>10580</v>
    </oc>
    <nc r="D110">
      <v>10765</v>
    </nc>
  </rcc>
  <rcc rId="32381" sId="2">
    <oc r="D111">
      <v>23940</v>
    </oc>
    <nc r="D111">
      <v>24090</v>
    </nc>
  </rcc>
  <rcc rId="32382" sId="2">
    <oc r="D112">
      <v>16860</v>
    </oc>
    <nc r="D112">
      <v>16955</v>
    </nc>
  </rcc>
  <rcc rId="32383" sId="2">
    <oc r="D113">
      <v>56600</v>
    </oc>
    <nc r="D113">
      <v>56800</v>
    </nc>
  </rcc>
  <rcc rId="32384" sId="2">
    <oc r="D114">
      <v>15645</v>
    </oc>
    <nc r="D114">
      <v>15760</v>
    </nc>
  </rcc>
  <rcc rId="32385" sId="2">
    <oc r="D115">
      <v>48615</v>
    </oc>
    <nc r="D115">
      <v>48870</v>
    </nc>
  </rcc>
  <rcc rId="32386" sId="2">
    <oc r="D116">
      <v>20915</v>
    </oc>
    <nc r="D116">
      <v>21020</v>
    </nc>
  </rcc>
  <rcc rId="32387" sId="2">
    <oc r="D117">
      <v>8315</v>
    </oc>
    <nc r="D117">
      <v>8370</v>
    </nc>
  </rcc>
  <rcc rId="32388" sId="2">
    <oc r="E6">
      <v>1050</v>
    </oc>
    <nc r="E6"/>
  </rcc>
  <rcc rId="32389" sId="2">
    <oc r="E7">
      <v>23125</v>
    </oc>
    <nc r="E7"/>
  </rcc>
  <rcc rId="32390" sId="2">
    <oc r="E8">
      <v>20450</v>
    </oc>
    <nc r="E8"/>
  </rcc>
  <rcc rId="32391" sId="2">
    <oc r="E9">
      <v>24990</v>
    </oc>
    <nc r="E9"/>
  </rcc>
  <rcc rId="32392" sId="2">
    <oc r="E10">
      <v>110680</v>
    </oc>
    <nc r="E10"/>
  </rcc>
  <rcc rId="32393" sId="2">
    <oc r="E11">
      <v>26850</v>
    </oc>
    <nc r="E11"/>
  </rcc>
  <rcc rId="32394" sId="2">
    <oc r="E12">
      <v>20350</v>
    </oc>
    <nc r="E12"/>
  </rcc>
  <rcc rId="32395" sId="2">
    <oc r="E13">
      <v>30820</v>
    </oc>
    <nc r="E13"/>
  </rcc>
  <rcc rId="32396" sId="2">
    <oc r="E14">
      <v>21445</v>
    </oc>
    <nc r="E14"/>
  </rcc>
  <rcc rId="32397" sId="2">
    <oc r="E15">
      <v>40720</v>
    </oc>
    <nc r="E15"/>
  </rcc>
  <rcc rId="32398" sId="2">
    <oc r="E16">
      <v>43445</v>
    </oc>
    <nc r="E16"/>
  </rcc>
  <rcc rId="32399" sId="2">
    <oc r="E17">
      <v>34535</v>
    </oc>
    <nc r="E17"/>
  </rcc>
  <rcc rId="32400" sId="2">
    <oc r="E18">
      <v>16695</v>
    </oc>
    <nc r="E18"/>
  </rcc>
  <rcc rId="32401" sId="2">
    <oc r="E19">
      <v>2630</v>
    </oc>
    <nc r="E19"/>
  </rcc>
  <rcc rId="32402" sId="2">
    <oc r="E20">
      <v>2495</v>
    </oc>
    <nc r="E20"/>
  </rcc>
  <rcc rId="32403" sId="2">
    <oc r="E21">
      <v>28500</v>
    </oc>
    <nc r="E21"/>
  </rcc>
  <rcc rId="32404" sId="2">
    <oc r="E22">
      <v>7235</v>
    </oc>
    <nc r="E22"/>
  </rcc>
  <rcc rId="32405" sId="2">
    <oc r="E23">
      <v>795</v>
    </oc>
    <nc r="E23"/>
  </rcc>
  <rcc rId="32406" sId="2">
    <oc r="E24">
      <v>8310</v>
    </oc>
    <nc r="E24"/>
  </rcc>
  <rcc rId="32407" sId="2">
    <oc r="E25">
      <v>14290</v>
    </oc>
    <nc r="E25"/>
  </rcc>
  <rcc rId="32408" sId="2">
    <oc r="E26">
      <v>13335</v>
    </oc>
    <nc r="E26"/>
  </rcc>
  <rcc rId="32409" sId="2">
    <oc r="E27">
      <v>50035</v>
    </oc>
    <nc r="E27"/>
  </rcc>
  <rcc rId="32410" sId="2">
    <oc r="E28">
      <v>12055</v>
    </oc>
    <nc r="E28"/>
  </rcc>
  <rcc rId="32411" sId="2">
    <oc r="E29">
      <v>62995</v>
    </oc>
    <nc r="E29"/>
  </rcc>
  <rcc rId="32412" sId="2">
    <oc r="E30">
      <v>8360</v>
    </oc>
    <nc r="E30"/>
  </rcc>
  <rcc rId="32413" sId="2">
    <oc r="E31">
      <v>2430</v>
    </oc>
    <nc r="E31"/>
  </rcc>
  <rcc rId="32414" sId="2">
    <oc r="E32">
      <v>25585</v>
    </oc>
    <nc r="E32"/>
  </rcc>
  <rcc rId="32415" sId="2">
    <oc r="E34">
      <v>48080</v>
    </oc>
    <nc r="E34"/>
  </rcc>
  <rcc rId="32416" sId="2">
    <oc r="E35">
      <v>56290</v>
    </oc>
    <nc r="E35"/>
  </rcc>
  <rcc rId="32417" sId="2">
    <oc r="E36">
      <v>14320</v>
    </oc>
    <nc r="E36"/>
  </rcc>
  <rcc rId="32418" sId="2">
    <oc r="E37">
      <v>36105</v>
    </oc>
    <nc r="E37"/>
  </rcc>
  <rcc rId="32419" sId="2">
    <oc r="E38">
      <v>42325</v>
    </oc>
    <nc r="E38"/>
  </rcc>
  <rcc rId="32420" sId="2">
    <oc r="E39">
      <v>31440</v>
    </oc>
    <nc r="E39"/>
  </rcc>
  <rcc rId="32421" sId="2">
    <oc r="E40">
      <v>29705</v>
    </oc>
    <nc r="E40"/>
  </rcc>
  <rcc rId="32422" sId="2">
    <oc r="E41">
      <v>31305</v>
    </oc>
    <nc r="E41"/>
  </rcc>
  <rcc rId="32423" sId="2">
    <oc r="E42">
      <v>31235</v>
    </oc>
    <nc r="E42"/>
  </rcc>
  <rcc rId="32424" sId="2">
    <oc r="E43">
      <v>6285</v>
    </oc>
    <nc r="E43"/>
  </rcc>
  <rcc rId="32425" sId="2">
    <oc r="E44">
      <v>34075</v>
    </oc>
    <nc r="E44"/>
  </rcc>
  <rcc rId="32426" sId="2">
    <oc r="E45">
      <v>23670</v>
    </oc>
    <nc r="E45"/>
  </rcc>
  <rcc rId="32427" sId="2">
    <oc r="E46">
      <v>42430</v>
    </oc>
    <nc r="E46"/>
  </rcc>
  <rcc rId="32428" sId="2">
    <oc r="E47">
      <v>52895</v>
    </oc>
    <nc r="E47"/>
  </rcc>
  <rcc rId="32429" sId="2">
    <oc r="E48">
      <v>41925</v>
    </oc>
    <nc r="E48"/>
  </rcc>
  <rcc rId="32430" sId="2">
    <oc r="E49">
      <v>89250</v>
    </oc>
    <nc r="E49"/>
  </rcc>
  <rcc rId="32431" sId="2">
    <oc r="E50">
      <v>78005</v>
    </oc>
    <nc r="E50"/>
  </rcc>
  <rcc rId="32432" sId="2">
    <oc r="E51">
      <v>9865</v>
    </oc>
    <nc r="E51"/>
  </rcc>
  <rcc rId="32433" sId="2">
    <oc r="E52">
      <v>11480</v>
    </oc>
    <nc r="E52"/>
  </rcc>
  <rcc rId="32434" sId="2">
    <oc r="E53">
      <v>20665</v>
    </oc>
    <nc r="E53"/>
  </rcc>
  <rcc rId="32435" sId="2">
    <oc r="E54">
      <v>11520</v>
    </oc>
    <nc r="E54"/>
  </rcc>
  <rcc rId="32436" sId="2">
    <oc r="E55">
      <v>44920</v>
    </oc>
    <nc r="E55"/>
  </rcc>
  <rcc rId="32437" sId="2">
    <oc r="E56">
      <v>11195</v>
    </oc>
    <nc r="E56"/>
  </rcc>
  <rcc rId="32438" sId="2">
    <oc r="E58">
      <v>23470</v>
    </oc>
    <nc r="E58"/>
  </rcc>
  <rcc rId="32439" sId="2">
    <oc r="E59">
      <v>22990</v>
    </oc>
    <nc r="E59"/>
  </rcc>
  <rcc rId="32440" sId="2">
    <oc r="E60">
      <v>13250</v>
    </oc>
    <nc r="E60"/>
  </rcc>
  <rcc rId="32441" sId="2">
    <oc r="E61">
      <v>70635</v>
    </oc>
    <nc r="E61"/>
  </rcc>
  <rcc rId="32442" sId="2">
    <oc r="E62">
      <v>13930</v>
    </oc>
    <nc r="E62"/>
  </rcc>
  <rcc rId="32443" sId="2">
    <oc r="E63">
      <v>2135</v>
    </oc>
    <nc r="E63"/>
  </rcc>
  <rcc rId="32444" sId="2">
    <oc r="E64">
      <v>20365</v>
    </oc>
    <nc r="E64"/>
  </rcc>
  <rcc rId="32445" sId="2">
    <oc r="E65">
      <v>66155</v>
    </oc>
    <nc r="E65"/>
  </rcc>
  <rcc rId="32446" sId="2">
    <oc r="E66">
      <v>30980</v>
    </oc>
    <nc r="E66"/>
  </rcc>
  <rcc rId="32447" sId="2">
    <oc r="E67">
      <v>7850</v>
    </oc>
    <nc r="E67"/>
  </rcc>
  <rcc rId="32448" sId="2">
    <oc r="E68">
      <v>26955</v>
    </oc>
    <nc r="E68"/>
  </rcc>
  <rcc rId="32449" sId="2">
    <oc r="E69">
      <v>55210</v>
    </oc>
    <nc r="E69"/>
  </rcc>
  <rcc rId="32450" sId="2">
    <oc r="E70">
      <v>86780</v>
    </oc>
    <nc r="E70"/>
  </rcc>
  <rcc rId="32451" sId="2">
    <oc r="E71">
      <v>36845</v>
    </oc>
    <nc r="E71"/>
  </rcc>
  <rcc rId="32452" sId="2">
    <oc r="E72">
      <v>6020</v>
    </oc>
    <nc r="E72"/>
  </rcc>
  <rcc rId="32453" sId="2">
    <oc r="E73">
      <v>57000</v>
    </oc>
    <nc r="E73"/>
  </rcc>
  <rcc rId="32454" sId="2">
    <oc r="E74">
      <v>9815</v>
    </oc>
    <nc r="E74"/>
  </rcc>
  <rcc rId="32455" sId="2">
    <oc r="E75">
      <v>275</v>
    </oc>
    <nc r="E75"/>
  </rcc>
  <rcc rId="32456" sId="2">
    <oc r="E76">
      <v>26295</v>
    </oc>
    <nc r="E76"/>
  </rcc>
  <rcc rId="32457" sId="2">
    <oc r="E77">
      <v>18660</v>
    </oc>
    <nc r="E77"/>
  </rcc>
  <rcc rId="32458" sId="2">
    <oc r="E78">
      <v>36750</v>
    </oc>
    <nc r="E78"/>
  </rcc>
  <rcc rId="32459" sId="2">
    <oc r="E79">
      <v>7900</v>
    </oc>
    <nc r="E79"/>
  </rcc>
  <rcc rId="32460" sId="2">
    <oc r="E80">
      <v>28380</v>
    </oc>
    <nc r="E80"/>
  </rcc>
  <rcc rId="32461" sId="2">
    <oc r="E81">
      <v>10555</v>
    </oc>
    <nc r="E81"/>
  </rcc>
  <rcc rId="32462" sId="2">
    <oc r="E83">
      <v>7805</v>
    </oc>
    <nc r="E83"/>
  </rcc>
  <rcc rId="32463" sId="2">
    <oc r="E84">
      <v>12605</v>
    </oc>
    <nc r="E84"/>
  </rcc>
  <rcc rId="32464" sId="2">
    <oc r="E85">
      <v>9495</v>
    </oc>
    <nc r="E85"/>
  </rcc>
  <rcc rId="32465" sId="2">
    <oc r="E86">
      <v>37180</v>
    </oc>
    <nc r="E86"/>
  </rcc>
  <rcc rId="32466" sId="2">
    <oc r="E87">
      <v>35715</v>
    </oc>
    <nc r="E87"/>
  </rcc>
  <rcc rId="32467" sId="2">
    <oc r="E88">
      <v>19070</v>
    </oc>
    <nc r="E88"/>
  </rcc>
  <rcc rId="32468" sId="2">
    <oc r="E89">
      <v>67955</v>
    </oc>
    <nc r="E89"/>
  </rcc>
  <rcc rId="32469" sId="2">
    <oc r="E90">
      <v>60895</v>
    </oc>
    <nc r="E90"/>
  </rcc>
  <rcc rId="32470" sId="2">
    <oc r="E91">
      <v>13755</v>
    </oc>
    <nc r="E91"/>
  </rcc>
  <rcc rId="32471" sId="2">
    <oc r="E92">
      <v>12470</v>
    </oc>
    <nc r="E92"/>
  </rcc>
  <rcc rId="32472" sId="2">
    <oc r="E93">
      <v>730</v>
    </oc>
    <nc r="E93"/>
  </rcc>
  <rcc rId="32473" sId="2">
    <oc r="E94">
      <v>37075</v>
    </oc>
    <nc r="E94"/>
  </rcc>
  <rcc rId="32474" sId="2">
    <oc r="E95">
      <v>13785</v>
    </oc>
    <nc r="E95"/>
  </rcc>
  <rcc rId="32475" sId="2">
    <oc r="E96">
      <v>41620</v>
    </oc>
    <nc r="E96"/>
  </rcc>
  <rcc rId="32476" sId="2">
    <oc r="E97">
      <v>25010</v>
    </oc>
    <nc r="E97"/>
  </rcc>
  <rcc rId="32477" sId="2">
    <oc r="E98">
      <v>10770</v>
    </oc>
    <nc r="E98"/>
  </rcc>
  <rcc rId="32478" sId="2">
    <oc r="E99">
      <v>12620</v>
    </oc>
    <nc r="E99"/>
  </rcc>
  <rcc rId="32479" sId="2">
    <oc r="E100">
      <v>4895</v>
    </oc>
    <nc r="E100"/>
  </rcc>
  <rcc rId="32480" sId="2">
    <oc r="E101">
      <v>13975</v>
    </oc>
    <nc r="E101"/>
  </rcc>
  <rcc rId="32481" sId="2">
    <oc r="E102">
      <v>52670</v>
    </oc>
    <nc r="E102"/>
  </rcc>
  <rcc rId="32482" sId="2">
    <oc r="E103">
      <v>6490</v>
    </oc>
    <nc r="E103"/>
  </rcc>
  <rcc rId="32483" sId="2">
    <oc r="E104">
      <v>22740</v>
    </oc>
    <nc r="E104"/>
  </rcc>
  <rcc rId="32484" sId="2">
    <oc r="E105">
      <v>20880</v>
    </oc>
    <nc r="E105"/>
  </rcc>
  <rcc rId="32485" sId="2">
    <oc r="E106">
      <v>91785</v>
    </oc>
    <nc r="E106"/>
  </rcc>
  <rcc rId="32486" sId="2">
    <oc r="E107">
      <v>11055</v>
    </oc>
    <nc r="E107"/>
  </rcc>
  <rcc rId="32487" sId="2">
    <oc r="E108">
      <v>30285</v>
    </oc>
    <nc r="E108"/>
  </rcc>
  <rcc rId="32488" sId="2">
    <oc r="E109">
      <v>21275</v>
    </oc>
    <nc r="E109"/>
  </rcc>
  <rcc rId="32489" sId="2">
    <oc r="E110">
      <v>10765</v>
    </oc>
    <nc r="E110"/>
  </rcc>
  <rcc rId="32490" sId="2">
    <oc r="E111">
      <v>24090</v>
    </oc>
    <nc r="E111"/>
  </rcc>
  <rcc rId="32491" sId="2">
    <oc r="E112">
      <v>16955</v>
    </oc>
    <nc r="E112"/>
  </rcc>
  <rcc rId="32492" sId="2">
    <oc r="E113">
      <v>56800</v>
    </oc>
    <nc r="E113"/>
  </rcc>
  <rcc rId="32493" sId="2">
    <oc r="E114">
      <v>15760</v>
    </oc>
    <nc r="E114"/>
  </rcc>
  <rcc rId="32494" sId="2">
    <oc r="E115">
      <v>48870</v>
    </oc>
    <nc r="E115"/>
  </rcc>
  <rcc rId="32495" sId="2">
    <oc r="E116">
      <v>21020</v>
    </oc>
    <nc r="E116"/>
  </rcc>
  <rcc rId="32496" sId="2">
    <oc r="E117">
      <v>8370</v>
    </oc>
    <nc r="E117"/>
  </rcc>
  <rcc rId="32497" sId="13">
    <oc r="A1" t="inlineStr">
      <is>
        <t>СПРАВОЧНАЯ ИНФОРМАЦИЯ потребление коммунальных услуг в здании по адресу г.Химки, ул.Лавочкина, д.13 июль 2023г.</t>
      </is>
    </oc>
    <nc r="A1" t="inlineStr">
      <is>
        <t>СПРАВОЧНАЯ ИНФОРМАЦИЯ потребление коммунальных услуг в здании по адресу г.Химки, ул.Лавочкина, д.13 август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5" sId="5">
    <nc r="E156">
      <v>25750</v>
    </nc>
  </rcc>
  <rcc rId="31536" sId="5">
    <nc r="E157">
      <v>37210</v>
    </nc>
  </rcc>
  <rcc rId="31537" sId="5">
    <nc r="E158">
      <v>5325</v>
    </nc>
  </rcc>
  <rcc rId="31538" sId="5">
    <nc r="E159">
      <v>8055</v>
    </nc>
  </rcc>
  <rcc rId="31539" sId="5">
    <nc r="E160">
      <v>14850</v>
    </nc>
  </rcc>
  <rcc rId="31540" sId="5">
    <nc r="E161">
      <v>92295</v>
    </nc>
  </rcc>
  <rcc rId="31541" sId="5">
    <nc r="E162">
      <v>75105</v>
    </nc>
  </rcc>
  <rcc rId="31542" sId="5">
    <nc r="E163">
      <v>20850</v>
    </nc>
  </rcc>
  <rcc rId="31543" sId="5">
    <nc r="E164">
      <v>46580</v>
    </nc>
  </rcc>
  <rcc rId="31544" sId="5">
    <nc r="E166">
      <v>23945</v>
    </nc>
  </rcc>
  <rcc rId="31545" sId="5">
    <nc r="E167">
      <v>1465</v>
    </nc>
  </rcc>
  <rcc rId="31546" sId="5">
    <nc r="E168">
      <v>13655</v>
    </nc>
  </rcc>
  <rcc rId="31547" sId="5">
    <nc r="E169">
      <v>13175</v>
    </nc>
  </rcc>
  <rcc rId="31548" sId="5">
    <nc r="E170">
      <v>11200</v>
    </nc>
  </rcc>
  <rcc rId="31549" sId="5">
    <nc r="E171">
      <v>71450</v>
    </nc>
  </rcc>
  <rcc rId="31550" sId="5">
    <nc r="E172">
      <v>40550</v>
    </nc>
  </rcc>
  <rcc rId="31551" sId="5">
    <nc r="E173">
      <v>20070</v>
    </nc>
  </rcc>
  <rcc rId="31552" sId="5">
    <nc r="E174">
      <v>10650</v>
    </nc>
  </rcc>
  <rcc rId="31553" sId="5">
    <nc r="E175">
      <v>53665</v>
    </nc>
  </rcc>
  <rcc rId="31554" sId="5">
    <nc r="E176">
      <v>45515</v>
    </nc>
  </rcc>
  <rcc rId="31555" sId="5">
    <nc r="E177">
      <v>34510</v>
    </nc>
  </rcc>
  <rcc rId="31556" sId="5">
    <nc r="E179">
      <v>50345</v>
    </nc>
  </rcc>
  <rcc rId="31557" sId="5">
    <nc r="E180">
      <v>39485</v>
    </nc>
  </rcc>
  <rcc rId="31558" sId="5">
    <nc r="E181">
      <v>10625</v>
    </nc>
  </rcc>
  <rcc rId="31559" sId="5">
    <nc r="E182">
      <v>9405</v>
    </nc>
  </rcc>
  <rcc rId="31560" sId="5">
    <nc r="E183">
      <v>31915</v>
    </nc>
  </rcc>
  <rcc rId="31561" sId="5">
    <nc r="E184">
      <v>23905</v>
    </nc>
  </rcc>
  <rcc rId="31562" sId="5">
    <nc r="E185">
      <v>11050</v>
    </nc>
  </rcc>
  <rcc rId="31563" sId="5">
    <nc r="E186">
      <v>19450</v>
    </nc>
  </rcc>
  <rcc rId="31564" sId="5">
    <nc r="E187">
      <v>40665</v>
    </nc>
  </rcc>
  <rcc rId="31565" sId="5">
    <nc r="E188">
      <v>13610</v>
    </nc>
  </rcc>
  <rcc rId="31566" sId="5">
    <nc r="E189">
      <v>12415</v>
    </nc>
  </rcc>
  <rcc rId="31567" sId="5">
    <nc r="E190">
      <v>7975</v>
    </nc>
  </rcc>
  <rfmt sheetId="5" sqref="E189">
    <dxf>
      <fill>
        <patternFill>
          <bgColor rgb="FFFFFF00"/>
        </patternFill>
      </fill>
    </dxf>
  </rfmt>
  <rcc rId="31568" sId="5">
    <nc r="E191">
      <v>26835</v>
    </nc>
  </rcc>
  <rcc rId="31569" sId="5">
    <nc r="E192">
      <v>34000</v>
    </nc>
  </rcc>
  <rcc rId="31570" sId="5">
    <nc r="E193">
      <v>27950</v>
    </nc>
  </rcc>
  <rcc rId="31571" sId="5">
    <nc r="E194">
      <v>10225</v>
    </nc>
  </rcc>
  <rcc rId="31572" sId="5">
    <nc r="E195">
      <v>10335</v>
    </nc>
  </rcc>
  <rcc rId="31573" sId="5">
    <nc r="E196">
      <v>23500</v>
    </nc>
  </rcc>
  <rcc rId="31574" sId="5">
    <nc r="E197">
      <v>9610</v>
    </nc>
  </rcc>
  <rcc rId="31575" sId="5">
    <nc r="E198">
      <v>18175</v>
    </nc>
  </rcc>
  <rcc rId="31576" sId="5">
    <nc r="E199">
      <v>16425</v>
    </nc>
  </rcc>
  <rcc rId="31577" sId="5">
    <nc r="E200">
      <v>23010</v>
    </nc>
  </rcc>
  <rcc rId="31578" sId="5">
    <nc r="E201">
      <v>16330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03" sId="4">
    <oc r="E2" t="inlineStr">
      <is>
        <t>Декабрь</t>
      </is>
    </oc>
    <nc r="E2" t="inlineStr">
      <is>
        <t>Январь</t>
      </is>
    </nc>
  </rcc>
  <rcc rId="38904" sId="4">
    <oc r="D7">
      <v>8390</v>
    </oc>
    <nc r="D7">
      <v>8420</v>
    </nc>
  </rcc>
  <rcc rId="38905" sId="4">
    <oc r="D8">
      <v>53465</v>
    </oc>
    <nc r="D8">
      <v>53750</v>
    </nc>
  </rcc>
  <rcc rId="38906" sId="4">
    <oc r="D9">
      <v>6455</v>
    </oc>
    <nc r="D9">
      <v>6620</v>
    </nc>
  </rcc>
  <rcc rId="38907" sId="4">
    <oc r="D10">
      <v>24105</v>
    </oc>
    <nc r="D10">
      <v>24515</v>
    </nc>
  </rcc>
  <rcc rId="38908" sId="4">
    <oc r="D11">
      <v>14140</v>
    </oc>
    <nc r="D11">
      <v>14260</v>
    </nc>
  </rcc>
  <rcc rId="38909" sId="4">
    <oc r="D12">
      <v>46705</v>
    </oc>
    <nc r="D12">
      <v>46840</v>
    </nc>
  </rcc>
  <rcc rId="38910" sId="4">
    <oc r="D13">
      <v>17865</v>
    </oc>
    <nc r="D13">
      <v>17990</v>
    </nc>
  </rcc>
  <rcc rId="38911" sId="4">
    <oc r="D14">
      <v>9675</v>
    </oc>
    <nc r="D14">
      <v>9725</v>
    </nc>
  </rcc>
  <rcc rId="38912" sId="4">
    <oc r="D15">
      <v>28750</v>
    </oc>
    <nc r="D15">
      <v>29090</v>
    </nc>
  </rcc>
  <rcc rId="38913" sId="4">
    <oc r="D16">
      <v>30465</v>
    </oc>
    <nc r="D16">
      <v>31030</v>
    </nc>
  </rcc>
  <rcc rId="38914" sId="4">
    <oc r="D17">
      <v>31660</v>
    </oc>
    <nc r="D17">
      <v>31920</v>
    </nc>
  </rcc>
  <rcc rId="38915" sId="4">
    <oc r="D18">
      <v>34420</v>
    </oc>
    <nc r="D18">
      <v>34730</v>
    </nc>
  </rcc>
  <rcc rId="38916" sId="4">
    <oc r="D19">
      <v>54825</v>
    </oc>
    <nc r="D19">
      <v>55180</v>
    </nc>
  </rcc>
  <rcc rId="38917" sId="4">
    <oc r="D20">
      <v>4670</v>
    </oc>
    <nc r="D20">
      <v>4760</v>
    </nc>
  </rcc>
  <rcc rId="38918" sId="4">
    <oc r="D21">
      <v>9610</v>
    </oc>
    <nc r="D21">
      <v>9870</v>
    </nc>
  </rcc>
  <rcc rId="38919" sId="4">
    <oc r="D22">
      <v>22860</v>
    </oc>
    <nc r="D22">
      <v>22865</v>
    </nc>
  </rcc>
  <rcc rId="38920" sId="4">
    <oc r="D23">
      <v>49495</v>
    </oc>
    <nc r="D23">
      <v>49625</v>
    </nc>
  </rcc>
  <rcc rId="38921" sId="4">
    <oc r="D24">
      <v>31540</v>
    </oc>
    <nc r="D24">
      <v>31835</v>
    </nc>
  </rcc>
  <rcc rId="38922" sId="4">
    <oc r="D25">
      <v>35400</v>
    </oc>
    <nc r="D25">
      <v>35535</v>
    </nc>
  </rcc>
  <rcc rId="38923" sId="4">
    <oc r="D26">
      <v>17610</v>
    </oc>
    <nc r="D26">
      <v>17855</v>
    </nc>
  </rcc>
  <rcc rId="38924" sId="4">
    <oc r="D27">
      <v>15740</v>
    </oc>
    <nc r="D27">
      <v>15745</v>
    </nc>
  </rcc>
  <rcc rId="38925" sId="4">
    <oc r="D28">
      <v>58595</v>
    </oc>
    <nc r="D28">
      <v>58755</v>
    </nc>
  </rcc>
  <rcc rId="38926" sId="4">
    <oc r="D29">
      <v>35030</v>
    </oc>
    <nc r="D29">
      <v>35195</v>
    </nc>
  </rcc>
  <rcc rId="38927" sId="4">
    <oc r="D30">
      <v>20</v>
    </oc>
    <nc r="D30">
      <v>160</v>
    </nc>
  </rcc>
  <rcc rId="38928" sId="4">
    <oc r="D31">
      <v>22475</v>
    </oc>
    <nc r="D31">
      <v>22665</v>
    </nc>
  </rcc>
  <rcc rId="38929" sId="4">
    <oc r="D32">
      <v>30870</v>
    </oc>
    <nc r="D32">
      <v>31140</v>
    </nc>
  </rcc>
  <rcc rId="38930" sId="4">
    <oc r="D33">
      <v>38815</v>
    </oc>
    <nc r="D33">
      <v>38995</v>
    </nc>
  </rcc>
  <rcc rId="38931" sId="4">
    <oc r="D34">
      <v>20215</v>
    </oc>
    <nc r="D34">
      <v>20470</v>
    </nc>
  </rcc>
  <rcc rId="38932" sId="4">
    <oc r="D36">
      <v>50000</v>
    </oc>
    <nc r="D36">
      <v>50420</v>
    </nc>
  </rcc>
  <rcc rId="38933" sId="4">
    <oc r="D37">
      <v>39605</v>
    </oc>
    <nc r="D37">
      <v>39795</v>
    </nc>
  </rcc>
  <rcc rId="38934" sId="4">
    <oc r="D38">
      <v>12940</v>
    </oc>
    <nc r="D38">
      <v>13140</v>
    </nc>
  </rcc>
  <rcc rId="38935" sId="4">
    <oc r="D39">
      <v>42800</v>
    </oc>
    <nc r="D39">
      <v>42860</v>
    </nc>
  </rcc>
  <rcc rId="38936" sId="4">
    <oc r="D40">
      <v>38265</v>
    </oc>
    <nc r="D40">
      <v>38435</v>
    </nc>
  </rcc>
  <rcc rId="38937" sId="4">
    <oc r="D41">
      <v>5025</v>
    </oc>
    <nc r="D41">
      <v>5390</v>
    </nc>
  </rcc>
  <rcc rId="38938" sId="4">
    <oc r="D42">
      <v>102545</v>
    </oc>
    <nc r="D42">
      <v>103275</v>
    </nc>
  </rcc>
  <rcc rId="38939" sId="4">
    <oc r="D43">
      <v>10575</v>
    </oc>
    <nc r="D43">
      <v>10870</v>
    </nc>
  </rcc>
  <rcc rId="38940" sId="4">
    <oc r="D44">
      <v>2800</v>
    </oc>
    <nc r="D44">
      <v>2935</v>
    </nc>
  </rcc>
  <rcc rId="38941" sId="4">
    <oc r="D45">
      <v>88615</v>
    </oc>
    <nc r="D45">
      <v>88830</v>
    </nc>
  </rcc>
  <rcc rId="38942" sId="4">
    <oc r="D46">
      <v>9415</v>
    </oc>
    <nc r="D46">
      <v>9530</v>
    </nc>
  </rcc>
  <rcc rId="38943" sId="4">
    <oc r="D47">
      <v>11875</v>
    </oc>
    <nc r="D47">
      <v>11960</v>
    </nc>
  </rcc>
  <rcc rId="38944" sId="4">
    <oc r="D49">
      <v>15160</v>
    </oc>
    <nc r="D49">
      <v>15265</v>
    </nc>
  </rcc>
  <rcc rId="38945" sId="4">
    <oc r="D50">
      <v>32745</v>
    </oc>
    <nc r="D50">
      <v>32965</v>
    </nc>
  </rcc>
  <rcc rId="38946" sId="4">
    <oc r="D51">
      <v>16515</v>
    </oc>
    <nc r="D51">
      <v>16715</v>
    </nc>
  </rcc>
  <rcc rId="38947" sId="4">
    <oc r="D52">
      <v>10115</v>
    </oc>
    <nc r="D52">
      <v>10205</v>
    </nc>
  </rcc>
  <rcc rId="38948" sId="4">
    <oc r="D53">
      <v>20295</v>
    </oc>
    <nc r="D53">
      <v>20405</v>
    </nc>
  </rcc>
  <rcc rId="38949" sId="4">
    <oc r="D54">
      <v>6215</v>
    </oc>
    <nc r="D54">
      <v>6270</v>
    </nc>
  </rcc>
  <rcc rId="38950" sId="4">
    <oc r="D55">
      <v>55420</v>
    </oc>
    <nc r="D55">
      <v>55795</v>
    </nc>
  </rcc>
  <rcc rId="38951" sId="4">
    <oc r="D56">
      <v>53595</v>
    </oc>
    <nc r="D56">
      <v>54460</v>
    </nc>
  </rcc>
  <rcc rId="38952" sId="4">
    <oc r="D57">
      <v>6055</v>
    </oc>
    <nc r="D57">
      <v>6240</v>
    </nc>
  </rcc>
  <rcc rId="38953" sId="4">
    <oc r="D58">
      <v>29675</v>
    </oc>
    <nc r="D58">
      <v>30010</v>
    </nc>
  </rcc>
  <rcc rId="38954" sId="4">
    <oc r="D59">
      <v>13675</v>
    </oc>
    <nc r="D59">
      <v>13815</v>
    </nc>
  </rcc>
  <rcc rId="38955" sId="4">
    <oc r="E7">
      <v>8420</v>
    </oc>
    <nc r="E7"/>
  </rcc>
  <rcc rId="38956" sId="4">
    <oc r="E8">
      <v>53750</v>
    </oc>
    <nc r="E8"/>
  </rcc>
  <rcc rId="38957" sId="4">
    <oc r="E9">
      <v>6620</v>
    </oc>
    <nc r="E9"/>
  </rcc>
  <rcc rId="38958" sId="4">
    <oc r="E10">
      <v>24515</v>
    </oc>
    <nc r="E10"/>
  </rcc>
  <rcc rId="38959" sId="4">
    <oc r="E11">
      <v>14260</v>
    </oc>
    <nc r="E11"/>
  </rcc>
  <rcc rId="38960" sId="4">
    <oc r="E12">
      <v>46840</v>
    </oc>
    <nc r="E12"/>
  </rcc>
  <rcc rId="38961" sId="4">
    <oc r="E13">
      <v>17990</v>
    </oc>
    <nc r="E13"/>
  </rcc>
  <rcc rId="38962" sId="4">
    <oc r="E14">
      <v>9725</v>
    </oc>
    <nc r="E14"/>
  </rcc>
  <rcc rId="38963" sId="4">
    <oc r="E15">
      <v>29090</v>
    </oc>
    <nc r="E15"/>
  </rcc>
  <rcc rId="38964" sId="4">
    <oc r="E16">
      <v>31030</v>
    </oc>
    <nc r="E16"/>
  </rcc>
  <rcc rId="38965" sId="4">
    <oc r="E17">
      <v>31920</v>
    </oc>
    <nc r="E17"/>
  </rcc>
  <rcc rId="38966" sId="4">
    <oc r="E18">
      <v>34730</v>
    </oc>
    <nc r="E18"/>
  </rcc>
  <rcc rId="38967" sId="4">
    <oc r="E19">
      <v>55180</v>
    </oc>
    <nc r="E19"/>
  </rcc>
  <rcc rId="38968" sId="4">
    <oc r="E20">
      <v>4760</v>
    </oc>
    <nc r="E20"/>
  </rcc>
  <rcc rId="38969" sId="4">
    <oc r="E21">
      <v>9870</v>
    </oc>
    <nc r="E21"/>
  </rcc>
  <rcc rId="38970" sId="4">
    <oc r="E22">
      <v>22865</v>
    </oc>
    <nc r="E22"/>
  </rcc>
  <rcc rId="38971" sId="4">
    <oc r="E23">
      <v>49625</v>
    </oc>
    <nc r="E23"/>
  </rcc>
  <rcc rId="38972" sId="4">
    <oc r="E24">
      <v>31835</v>
    </oc>
    <nc r="E24"/>
  </rcc>
  <rcc rId="38973" sId="4">
    <oc r="E25">
      <v>35535</v>
    </oc>
    <nc r="E25"/>
  </rcc>
  <rcc rId="38974" sId="4">
    <oc r="E26">
      <v>17855</v>
    </oc>
    <nc r="E26"/>
  </rcc>
  <rcc rId="38975" sId="4">
    <oc r="E27">
      <v>15745</v>
    </oc>
    <nc r="E27"/>
  </rcc>
  <rcc rId="38976" sId="4">
    <oc r="E28">
      <v>58755</v>
    </oc>
    <nc r="E28"/>
  </rcc>
  <rcc rId="38977" sId="4">
    <oc r="E29">
      <v>35195</v>
    </oc>
    <nc r="E29"/>
  </rcc>
  <rcc rId="38978" sId="4">
    <oc r="E30">
      <v>160</v>
    </oc>
    <nc r="E30"/>
  </rcc>
  <rcc rId="38979" sId="4">
    <oc r="E31">
      <v>22665</v>
    </oc>
    <nc r="E31"/>
  </rcc>
  <rcc rId="38980" sId="4">
    <oc r="E32">
      <v>31140</v>
    </oc>
    <nc r="E32"/>
  </rcc>
  <rcc rId="38981" sId="4">
    <oc r="E33">
      <v>38995</v>
    </oc>
    <nc r="E33"/>
  </rcc>
  <rcc rId="38982" sId="4">
    <oc r="E34">
      <v>20470</v>
    </oc>
    <nc r="E34"/>
  </rcc>
  <rcc rId="38983" sId="4">
    <oc r="E36">
      <v>50420</v>
    </oc>
    <nc r="E36"/>
  </rcc>
  <rcc rId="38984" sId="4">
    <oc r="E37">
      <v>39795</v>
    </oc>
    <nc r="E37"/>
  </rcc>
  <rcc rId="38985" sId="4">
    <oc r="E38">
      <v>13140</v>
    </oc>
    <nc r="E38"/>
  </rcc>
  <rcc rId="38986" sId="4">
    <oc r="E39">
      <v>42860</v>
    </oc>
    <nc r="E39"/>
  </rcc>
  <rcc rId="38987" sId="4">
    <oc r="E40">
      <v>38435</v>
    </oc>
    <nc r="E40"/>
  </rcc>
  <rcc rId="38988" sId="4">
    <oc r="E41">
      <v>5390</v>
    </oc>
    <nc r="E41"/>
  </rcc>
  <rcc rId="38989" sId="4">
    <oc r="E42">
      <v>103275</v>
    </oc>
    <nc r="E42"/>
  </rcc>
  <rcc rId="38990" sId="4">
    <oc r="E43">
      <v>10870</v>
    </oc>
    <nc r="E43"/>
  </rcc>
  <rcc rId="38991" sId="4">
    <oc r="E44">
      <v>2935</v>
    </oc>
    <nc r="E44"/>
  </rcc>
  <rcc rId="38992" sId="4">
    <oc r="E45">
      <v>88830</v>
    </oc>
    <nc r="E45"/>
  </rcc>
  <rcc rId="38993" sId="4">
    <oc r="E46">
      <v>9530</v>
    </oc>
    <nc r="E46"/>
  </rcc>
  <rcc rId="38994" sId="4">
    <oc r="E47">
      <v>11960</v>
    </oc>
    <nc r="E47"/>
  </rcc>
  <rcc rId="38995" sId="4">
    <oc r="E48">
      <v>54790</v>
    </oc>
    <nc r="E48"/>
  </rcc>
  <rcc rId="38996" sId="4">
    <oc r="E49">
      <v>15265</v>
    </oc>
    <nc r="E49"/>
  </rcc>
  <rcc rId="38997" sId="4">
    <oc r="E50">
      <v>32965</v>
    </oc>
    <nc r="E50"/>
  </rcc>
  <rcc rId="38998" sId="4">
    <oc r="E51">
      <v>16715</v>
    </oc>
    <nc r="E51"/>
  </rcc>
  <rcc rId="38999" sId="4">
    <oc r="E52">
      <v>10205</v>
    </oc>
    <nc r="E52"/>
  </rcc>
  <rcc rId="39000" sId="4">
    <oc r="E53">
      <v>20405</v>
    </oc>
    <nc r="E53"/>
  </rcc>
  <rcc rId="39001" sId="4">
    <oc r="E54">
      <v>6270</v>
    </oc>
    <nc r="E54"/>
  </rcc>
  <rcc rId="39002" sId="4">
    <oc r="E55">
      <v>55795</v>
    </oc>
    <nc r="E55"/>
  </rcc>
  <rcc rId="39003" sId="4">
    <oc r="E56">
      <v>54460</v>
    </oc>
    <nc r="E56"/>
  </rcc>
  <rcc rId="39004" sId="4">
    <oc r="E57">
      <v>6240</v>
    </oc>
    <nc r="E57"/>
  </rcc>
  <rcc rId="39005" sId="4">
    <oc r="E58">
      <v>30010</v>
    </oc>
    <nc r="E58"/>
  </rcc>
  <rcc rId="39006" sId="4">
    <oc r="E59">
      <v>13815</v>
    </oc>
    <nc r="E59"/>
  </rcc>
  <rcc rId="39007" sId="5">
    <oc r="E2" t="inlineStr">
      <is>
        <t>Декабрь</t>
      </is>
    </oc>
    <nc r="E2" t="inlineStr">
      <is>
        <t>Январь</t>
      </is>
    </nc>
  </rcc>
  <rcc rId="39008" sId="5">
    <oc r="D6">
      <v>14800</v>
    </oc>
    <nc r="D6">
      <v>15000</v>
    </nc>
  </rcc>
  <rcc rId="39009" sId="5">
    <oc r="D7">
      <v>5880</v>
    </oc>
    <nc r="D7">
      <v>5925</v>
    </nc>
  </rcc>
  <rcc rId="39010" sId="5">
    <oc r="D8">
      <v>18410</v>
    </oc>
    <nc r="D8">
      <v>18960</v>
    </nc>
  </rcc>
  <rcc rId="39011" sId="5">
    <oc r="D9">
      <v>12150</v>
    </oc>
    <nc r="D9">
      <v>12480</v>
    </nc>
  </rcc>
  <rcc rId="39012" sId="5">
    <oc r="D10">
      <v>21695</v>
    </oc>
    <nc r="D10">
      <v>22070</v>
    </nc>
  </rcc>
  <rcc rId="39013" sId="5">
    <oc r="D11">
      <v>45810</v>
    </oc>
    <nc r="D11">
      <v>45875</v>
    </nc>
  </rcc>
  <rcc rId="39014" sId="5">
    <oc r="D12">
      <v>21980</v>
    </oc>
    <nc r="D12">
      <v>22330</v>
    </nc>
  </rcc>
  <rcc rId="39015" sId="5">
    <oc r="D13">
      <v>14370</v>
    </oc>
    <nc r="D13">
      <v>14480</v>
    </nc>
  </rcc>
  <rcc rId="39016" sId="5">
    <oc r="D14">
      <v>30</v>
    </oc>
    <nc r="D14">
      <v>160</v>
    </nc>
  </rcc>
  <rcc rId="39017" sId="5">
    <oc r="D15">
      <v>20275</v>
    </oc>
    <nc r="D15">
      <v>20290</v>
    </nc>
  </rcc>
  <rcc rId="39018" sId="5">
    <oc r="D16">
      <v>7665</v>
    </oc>
    <nc r="D16">
      <v>7810</v>
    </nc>
  </rcc>
  <rcc rId="39019" sId="5">
    <oc r="D17">
      <v>33425</v>
    </oc>
    <nc r="D17">
      <v>33600</v>
    </nc>
  </rcc>
  <rcc rId="39020" sId="5">
    <oc r="D18">
      <v>19580</v>
    </oc>
    <nc r="D18">
      <v>19810</v>
    </nc>
  </rcc>
  <rcc rId="39021" sId="5">
    <oc r="D19">
      <v>14740</v>
    </oc>
    <nc r="D19">
      <v>15030</v>
    </nc>
  </rcc>
  <rcc rId="39022" sId="5">
    <oc r="D20">
      <v>55680</v>
    </oc>
    <nc r="D20">
      <v>56595</v>
    </nc>
  </rcc>
  <rcc rId="39023" sId="5">
    <oc r="D21">
      <v>71280</v>
    </oc>
    <nc r="D21">
      <v>71465</v>
    </nc>
  </rcc>
  <rcc rId="39024" sId="5">
    <oc r="D22">
      <v>55565</v>
    </oc>
    <nc r="D22">
      <v>55830</v>
    </nc>
  </rcc>
  <rcc rId="39025" sId="5">
    <oc r="D23">
      <v>12330</v>
    </oc>
    <nc r="D23">
      <v>12550</v>
    </nc>
  </rcc>
  <rcc rId="39026" sId="5">
    <oc r="D24">
      <v>8715</v>
    </oc>
    <nc r="D24">
      <v>8850</v>
    </nc>
  </rcc>
  <rcc rId="39027" sId="5">
    <oc r="D26">
      <v>9515</v>
    </oc>
    <nc r="D26">
      <v>9595</v>
    </nc>
  </rcc>
  <rcc rId="39028" sId="5">
    <oc r="D27">
      <v>5420</v>
    </oc>
    <nc r="D27">
      <v>5700</v>
    </nc>
  </rcc>
  <rcc rId="39029" sId="5">
    <oc r="D28">
      <v>7340</v>
    </oc>
    <nc r="D28">
      <v>7500</v>
    </nc>
  </rcc>
  <rcc rId="39030" sId="5">
    <oc r="D29">
      <v>24285</v>
    </oc>
    <nc r="D29">
      <v>24825</v>
    </nc>
  </rcc>
  <rcc rId="39031" sId="5">
    <oc r="D30">
      <v>63200</v>
    </oc>
    <nc r="D30">
      <v>63675</v>
    </nc>
  </rcc>
  <rcc rId="39032" sId="5">
    <oc r="D31">
      <v>21105</v>
    </oc>
    <nc r="D31">
      <v>21430</v>
    </nc>
  </rcc>
  <rcc rId="39033" sId="5">
    <oc r="D32">
      <v>19680</v>
    </oc>
    <nc r="D32">
      <v>19805</v>
    </nc>
  </rcc>
  <rcc rId="39034" sId="5">
    <oc r="D33">
      <v>56015</v>
    </oc>
    <nc r="D33">
      <v>56145</v>
    </nc>
  </rcc>
  <rcc rId="39035" sId="5">
    <oc r="D34">
      <v>14390</v>
    </oc>
    <nc r="D34">
      <v>14515</v>
    </nc>
  </rcc>
  <rcc rId="39036" sId="5">
    <oc r="D35">
      <v>11215</v>
    </oc>
    <nc r="D35">
      <v>11295</v>
    </nc>
  </rcc>
  <rcc rId="39037" sId="5">
    <oc r="D36">
      <v>71060</v>
    </oc>
    <nc r="D36">
      <v>71460</v>
    </nc>
  </rcc>
  <rcc rId="39038" sId="5">
    <oc r="D37">
      <v>28355</v>
    </oc>
    <nc r="D37">
      <v>28610</v>
    </nc>
  </rcc>
  <rcc rId="39039" sId="5">
    <oc r="D38">
      <v>93850</v>
    </oc>
    <nc r="D38">
      <v>94250</v>
    </nc>
  </rcc>
  <rcc rId="39040" sId="5">
    <oc r="D39">
      <v>13175</v>
    </oc>
    <nc r="D39">
      <v>13380</v>
    </nc>
  </rcc>
  <rcc rId="39041" sId="5">
    <oc r="D40">
      <v>65835</v>
    </oc>
    <nc r="D40">
      <v>66080</v>
    </nc>
  </rcc>
  <rcc rId="39042" sId="5">
    <oc r="D41">
      <v>20200</v>
    </oc>
    <nc r="D41">
      <v>20365</v>
    </nc>
  </rcc>
  <rcc rId="39043" sId="5">
    <oc r="D42">
      <v>109505</v>
    </oc>
    <nc r="D42">
      <v>109675</v>
    </nc>
  </rcc>
  <rcc rId="39044" sId="5">
    <oc r="D43">
      <v>15120</v>
    </oc>
    <nc r="D43">
      <v>15310</v>
    </nc>
  </rcc>
  <rcc rId="39045" sId="5">
    <oc r="D44">
      <v>23710</v>
    </oc>
    <nc r="D44">
      <v>23725</v>
    </nc>
  </rcc>
  <rcc rId="39046" sId="5">
    <oc r="D45">
      <v>21090</v>
    </oc>
    <nc r="D45">
      <v>21300</v>
    </nc>
  </rcc>
  <rcc rId="39047" sId="5">
    <oc r="D46">
      <v>950</v>
    </oc>
    <nc r="D46">
      <v>1050</v>
    </nc>
  </rcc>
  <rcc rId="39048" sId="5">
    <oc r="D47">
      <v>12925</v>
    </oc>
    <nc r="D47">
      <v>13235</v>
    </nc>
  </rcc>
  <rcc rId="39049" sId="5">
    <oc r="D48">
      <v>26015</v>
    </oc>
    <nc r="D48">
      <v>26400</v>
    </nc>
  </rcc>
  <rcc rId="39050" sId="5">
    <oc r="D49">
      <v>35740</v>
    </oc>
    <nc r="D49">
      <v>35935</v>
    </nc>
  </rcc>
  <rcc rId="39051" sId="5">
    <oc r="D50">
      <v>20140</v>
    </oc>
    <nc r="D50">
      <v>20950</v>
    </nc>
  </rcc>
  <rcc rId="39052" sId="5">
    <oc r="D51">
      <v>3465</v>
    </oc>
    <nc r="D51">
      <v>3730</v>
    </nc>
  </rcc>
  <rcc rId="39053" sId="5">
    <oc r="D52">
      <v>23485</v>
    </oc>
    <nc r="D52">
      <v>23670</v>
    </nc>
  </rcc>
  <rcc rId="39054" sId="5">
    <oc r="D53">
      <v>37080</v>
    </oc>
    <nc r="D53">
      <v>37135</v>
    </nc>
  </rcc>
  <rcc rId="39055" sId="5">
    <oc r="D54">
      <v>44050</v>
    </oc>
    <nc r="D54">
      <v>44470</v>
    </nc>
  </rcc>
  <rcc rId="39056" sId="5">
    <oc r="D55">
      <v>9695</v>
    </oc>
    <nc r="D55">
      <v>10045</v>
    </nc>
  </rcc>
  <rcc rId="39057" sId="5">
    <oc r="D56">
      <v>268485</v>
    </oc>
    <nc r="D56">
      <v>269590</v>
    </nc>
  </rcc>
  <rcc rId="39058" sId="5">
    <oc r="D57">
      <v>33285</v>
    </oc>
    <nc r="D57">
      <v>33585</v>
    </nc>
  </rcc>
  <rcc rId="39059" sId="5">
    <oc r="D58">
      <v>10575</v>
    </oc>
    <nc r="D58">
      <v>11345</v>
    </nc>
  </rcc>
  <rcc rId="39060" sId="5">
    <oc r="D61">
      <v>4315</v>
    </oc>
    <nc r="D61">
      <v>4415</v>
    </nc>
  </rcc>
  <rcc rId="39061" sId="5">
    <oc r="D62">
      <v>9390</v>
    </oc>
    <nc r="D62">
      <v>9525</v>
    </nc>
  </rcc>
  <rcc rId="39062" sId="5">
    <oc r="D63">
      <v>2315</v>
    </oc>
    <nc r="D63">
      <v>2455</v>
    </nc>
  </rcc>
  <rcc rId="39063" sId="5">
    <oc r="D64">
      <v>20735</v>
    </oc>
    <nc r="D64">
      <v>20920</v>
    </nc>
  </rcc>
  <rcc rId="39064" sId="5">
    <oc r="D65">
      <v>7540</v>
    </oc>
    <nc r="D65">
      <v>7630</v>
    </nc>
  </rcc>
  <rcc rId="39065" sId="5">
    <oc r="D66">
      <v>24485</v>
    </oc>
    <nc r="D66">
      <v>24680</v>
    </nc>
  </rcc>
  <rcc rId="39066" sId="5">
    <oc r="D67">
      <v>33215</v>
    </oc>
    <nc r="D67">
      <v>34300</v>
    </nc>
  </rcc>
  <rcc rId="39067" sId="5">
    <oc r="D68">
      <v>6230</v>
    </oc>
    <nc r="D68">
      <v>6475</v>
    </nc>
  </rcc>
  <rcc rId="39068" sId="5">
    <oc r="D69">
      <v>135</v>
    </oc>
    <nc r="D69">
      <v>740</v>
    </nc>
  </rcc>
  <rcc rId="39069" sId="5">
    <oc r="D70">
      <v>20825</v>
    </oc>
    <nc r="D70">
      <v>20855</v>
    </nc>
  </rcc>
  <rcc rId="39070" sId="5">
    <oc r="D71">
      <v>37215</v>
    </oc>
    <nc r="D71">
      <v>37375</v>
    </nc>
  </rcc>
  <rcc rId="39071" sId="5">
    <oc r="D72">
      <v>34230</v>
    </oc>
    <nc r="D72">
      <v>34420</v>
    </nc>
  </rcc>
  <rcc rId="39072" sId="5">
    <oc r="D73">
      <v>4065</v>
    </oc>
    <nc r="D73">
      <v>4175</v>
    </nc>
  </rcc>
  <rcc rId="39073" sId="5">
    <oc r="D74">
      <v>8420</v>
    </oc>
    <nc r="D74">
      <v>9010</v>
    </nc>
  </rcc>
  <rcc rId="39074" sId="5">
    <oc r="D76">
      <v>62065</v>
    </oc>
    <nc r="D76">
      <v>62680</v>
    </nc>
  </rcc>
  <rcc rId="39075" sId="5">
    <oc r="D77">
      <v>12885</v>
    </oc>
    <nc r="D77">
      <v>13280</v>
    </nc>
  </rcc>
  <rcc rId="39076" sId="5">
    <oc r="D78">
      <v>12635</v>
    </oc>
    <nc r="D78">
      <v>12720</v>
    </nc>
  </rcc>
  <rcc rId="39077" sId="5">
    <oc r="D79">
      <v>10180</v>
    </oc>
    <nc r="D79">
      <v>10540</v>
    </nc>
  </rcc>
  <rcc rId="39078" sId="5">
    <oc r="D80">
      <v>8725</v>
    </oc>
    <nc r="D80">
      <v>8930</v>
    </nc>
  </rcc>
  <rcc rId="39079" sId="5">
    <oc r="D81">
      <v>11095</v>
    </oc>
    <nc r="D81">
      <v>11175</v>
    </nc>
  </rcc>
  <rcc rId="39080" sId="5">
    <oc r="D82">
      <v>2470</v>
    </oc>
    <nc r="D82">
      <v>2515</v>
    </nc>
  </rcc>
  <rcc rId="39081" sId="5">
    <oc r="D83">
      <v>16120</v>
    </oc>
    <nc r="D83">
      <v>16150</v>
    </nc>
  </rcc>
  <rcc rId="39082" sId="5">
    <oc r="D85">
      <v>26075</v>
    </oc>
    <nc r="D85">
      <v>26165</v>
    </nc>
  </rcc>
  <rcc rId="39083" sId="5">
    <oc r="D86">
      <v>27630</v>
    </oc>
    <nc r="D86">
      <v>27680</v>
    </nc>
  </rcc>
  <rcc rId="39084" sId="5">
    <oc r="D87">
      <v>9095</v>
    </oc>
    <nc r="D87">
      <v>9145</v>
    </nc>
  </rcc>
  <rcc rId="39085" sId="5">
    <oc r="D88">
      <v>3150</v>
    </oc>
    <nc r="D88">
      <v>3160</v>
    </nc>
  </rcc>
  <rcc rId="39086" sId="5">
    <oc r="D89">
      <v>43535</v>
    </oc>
    <nc r="D89">
      <v>44700</v>
    </nc>
  </rcc>
  <rcc rId="39087" sId="5">
    <oc r="D90">
      <v>27740</v>
    </oc>
    <nc r="D90">
      <v>27790</v>
    </nc>
  </rcc>
  <rcc rId="39088" sId="5">
    <oc r="D91">
      <v>70180</v>
    </oc>
    <nc r="D91">
      <v>70845</v>
    </nc>
  </rcc>
  <rcc rId="39089" sId="5">
    <oc r="D92">
      <v>41740</v>
    </oc>
    <nc r="D92">
      <v>42190</v>
    </nc>
  </rcc>
  <rcc rId="39090" sId="5">
    <oc r="D93">
      <v>130</v>
    </oc>
    <nc r="D93">
      <v>315</v>
    </nc>
  </rcc>
  <rcc rId="39091" sId="5">
    <oc r="D94">
      <v>3235</v>
    </oc>
    <nc r="D94">
      <v>3520</v>
    </nc>
  </rcc>
  <rcc rId="39092" sId="5">
    <oc r="D95">
      <v>22270</v>
    </oc>
    <nc r="D95">
      <v>22700</v>
    </nc>
  </rcc>
  <rcc rId="39093" sId="5">
    <oc r="D96">
      <v>9620</v>
    </oc>
    <nc r="D96">
      <v>9760</v>
    </nc>
  </rcc>
  <rcc rId="39094" sId="5">
    <oc r="D97">
      <v>35740</v>
    </oc>
    <nc r="D97">
      <v>35960</v>
    </nc>
  </rcc>
  <rcc rId="39095" sId="5">
    <oc r="D98">
      <v>9025</v>
    </oc>
    <nc r="D98">
      <v>9085</v>
    </nc>
  </rcc>
  <rcc rId="39096" sId="5">
    <oc r="D99">
      <v>48570</v>
    </oc>
    <nc r="D99">
      <v>49370</v>
    </nc>
  </rcc>
  <rcc rId="39097" sId="5">
    <oc r="D100">
      <v>32055</v>
    </oc>
    <nc r="D100">
      <v>32250</v>
    </nc>
  </rcc>
  <rcc rId="39098" sId="5">
    <oc r="D101">
      <v>34305</v>
    </oc>
    <nc r="D101">
      <v>34850</v>
    </nc>
  </rcc>
  <rcc rId="39099" sId="5">
    <oc r="D102">
      <v>19060</v>
    </oc>
    <nc r="D102">
      <v>19365</v>
    </nc>
  </rcc>
  <rcc rId="39100" sId="5">
    <oc r="D103">
      <v>15750</v>
    </oc>
    <nc r="D103">
      <v>15920</v>
    </nc>
  </rcc>
  <rcc rId="39101" sId="5">
    <oc r="D104">
      <v>24540</v>
    </oc>
    <nc r="D104">
      <v>24630</v>
    </nc>
  </rcc>
  <rcc rId="39102" sId="5">
    <oc r="D105">
      <v>5080</v>
    </oc>
    <nc r="D105">
      <v>5260</v>
    </nc>
  </rcc>
  <rcc rId="39103" sId="5">
    <oc r="D106">
      <v>10215</v>
    </oc>
    <nc r="D106">
      <v>10405</v>
    </nc>
  </rcc>
  <rcc rId="39104" sId="5">
    <oc r="D108">
      <v>99535</v>
    </oc>
    <nc r="D108">
      <v>99830</v>
    </nc>
  </rcc>
  <rcc rId="39105" sId="5">
    <oc r="D109">
      <v>35370</v>
    </oc>
    <nc r="D109">
      <v>35400</v>
    </nc>
  </rcc>
  <rcc rId="39106" sId="5">
    <oc r="D110">
      <v>17115</v>
    </oc>
    <nc r="D110">
      <v>17625</v>
    </nc>
  </rcc>
  <rcc rId="39107" sId="5">
    <oc r="D111">
      <v>30450</v>
    </oc>
    <nc r="D111">
      <v>31110</v>
    </nc>
  </rcc>
  <rcc rId="39108" sId="5">
    <oc r="D112">
      <v>6460</v>
    </oc>
    <nc r="D112">
      <v>6490</v>
    </nc>
  </rcc>
  <rcc rId="39109" sId="5">
    <oc r="D113">
      <v>20020</v>
    </oc>
    <nc r="D113">
      <v>20045</v>
    </nc>
  </rcc>
  <rcc rId="39110" sId="5">
    <oc r="D114">
      <v>13280</v>
    </oc>
    <nc r="D114">
      <v>13445</v>
    </nc>
  </rcc>
  <rcc rId="39111" sId="5">
    <oc r="D115">
      <v>48675</v>
    </oc>
    <nc r="D115">
      <v>48880</v>
    </nc>
  </rcc>
  <rcc rId="39112" sId="5">
    <oc r="D116">
      <v>37765</v>
    </oc>
    <nc r="D116">
      <v>38130</v>
    </nc>
  </rcc>
  <rcc rId="39113" sId="5">
    <oc r="D117">
      <v>98185</v>
    </oc>
    <nc r="D117">
      <v>98495</v>
    </nc>
  </rcc>
  <rcc rId="39114" sId="5">
    <oc r="D118">
      <v>43310</v>
    </oc>
    <nc r="D118">
      <v>44150</v>
    </nc>
  </rcc>
  <rcc rId="39115" sId="5">
    <oc r="D119">
      <v>3410</v>
    </oc>
    <nc r="D119">
      <v>3760</v>
    </nc>
  </rcc>
  <rcc rId="39116" sId="5">
    <oc r="D120">
      <v>88570</v>
    </oc>
    <nc r="D120">
      <v>88845</v>
    </nc>
  </rcc>
  <rcc rId="39117" sId="5">
    <oc r="D122">
      <v>16360</v>
    </oc>
    <nc r="D122">
      <v>16445</v>
    </nc>
  </rcc>
  <rcc rId="39118" sId="5">
    <oc r="D123">
      <v>5655</v>
    </oc>
    <nc r="D123">
      <v>5730</v>
    </nc>
  </rcc>
  <rcc rId="39119" sId="5">
    <oc r="D124">
      <v>9385</v>
    </oc>
    <nc r="D124">
      <v>9525</v>
    </nc>
  </rcc>
  <rcc rId="39120" sId="5">
    <oc r="D125">
      <v>11080</v>
    </oc>
    <nc r="D125">
      <v>11255</v>
    </nc>
  </rcc>
  <rcc rId="39121" sId="5">
    <oc r="D126">
      <v>33130</v>
    </oc>
    <nc r="D126">
      <v>33375</v>
    </nc>
  </rcc>
  <rcc rId="39122" sId="5">
    <oc r="D127">
      <v>65210</v>
    </oc>
    <nc r="D127">
      <v>66025</v>
    </nc>
  </rcc>
  <rcc rId="39123" sId="5">
    <oc r="D128">
      <v>12345</v>
    </oc>
    <nc r="D128">
      <v>12700</v>
    </nc>
  </rcc>
  <rcc rId="39124" sId="5">
    <oc r="D129">
      <v>16835</v>
    </oc>
    <nc r="D129">
      <v>16980</v>
    </nc>
  </rcc>
  <rcc rId="39125" sId="5">
    <oc r="D131">
      <v>8920</v>
    </oc>
    <nc r="D131">
      <v>8965</v>
    </nc>
  </rcc>
  <rcc rId="39126" sId="5">
    <oc r="D132">
      <v>10255</v>
    </oc>
    <nc r="D132">
      <v>10330</v>
    </nc>
  </rcc>
  <rcc rId="39127" sId="5">
    <oc r="D133">
      <v>19800</v>
    </oc>
    <nc r="D133">
      <v>19930</v>
    </nc>
  </rcc>
  <rcc rId="39128" sId="5">
    <oc r="D134">
      <v>19635</v>
    </oc>
    <nc r="D134">
      <v>19850</v>
    </nc>
  </rcc>
  <rcc rId="39129" sId="5">
    <oc r="D135">
      <v>32120</v>
    </oc>
    <nc r="D135">
      <v>32890</v>
    </nc>
  </rcc>
  <rcc rId="39130" sId="5">
    <oc r="D136">
      <v>60645</v>
    </oc>
    <nc r="D136">
      <v>60885</v>
    </nc>
  </rcc>
  <rcc rId="39131" sId="5">
    <oc r="D137">
      <v>30545</v>
    </oc>
    <nc r="D137">
      <v>30730</v>
    </nc>
  </rcc>
  <rcc rId="39132" sId="5">
    <oc r="D138">
      <v>30655</v>
    </oc>
    <nc r="D138">
      <v>30960</v>
    </nc>
  </rcc>
  <rcc rId="39133" sId="5">
    <oc r="D139">
      <v>41755</v>
    </oc>
    <nc r="D139">
      <v>41945</v>
    </nc>
  </rcc>
  <rcc rId="39134" sId="5">
    <oc r="D140">
      <v>20240</v>
    </oc>
    <nc r="D140">
      <v>20385</v>
    </nc>
  </rcc>
  <rcc rId="39135" sId="5">
    <oc r="D141">
      <v>9825</v>
    </oc>
    <nc r="D141">
      <v>9835</v>
    </nc>
  </rcc>
  <rcc rId="39136" sId="5">
    <oc r="D142">
      <v>29175</v>
    </oc>
    <nc r="D142">
      <v>29515</v>
    </nc>
  </rcc>
  <rcc rId="39137" sId="5">
    <oc r="D143">
      <v>42500</v>
    </oc>
    <nc r="D143">
      <v>42660</v>
    </nc>
  </rcc>
  <rcc rId="39138" sId="5">
    <oc r="D144">
      <v>60415</v>
    </oc>
    <nc r="D144">
      <v>61020</v>
    </nc>
  </rcc>
  <rcc rId="39139" sId="5">
    <oc r="D145">
      <v>11995</v>
    </oc>
    <nc r="D145">
      <v>12190</v>
    </nc>
  </rcc>
  <rcc rId="39140" sId="5">
    <oc r="D146">
      <v>14055</v>
    </oc>
    <nc r="D146">
      <v>14320</v>
    </nc>
  </rcc>
  <rcc rId="39141" sId="5">
    <oc r="D147">
      <v>32130</v>
    </oc>
    <nc r="D147">
      <v>32450</v>
    </nc>
  </rcc>
  <rcc rId="39142" sId="5">
    <oc r="D148">
      <v>14760</v>
    </oc>
    <nc r="D148">
      <v>15250</v>
    </nc>
  </rcc>
  <rcc rId="39143" sId="5">
    <oc r="D149">
      <v>41070</v>
    </oc>
    <nc r="D149">
      <v>41155</v>
    </nc>
  </rcc>
  <rcc rId="39144" sId="5">
    <oc r="D150">
      <v>39710</v>
    </oc>
    <nc r="D150">
      <v>39730</v>
    </nc>
  </rcc>
  <rcc rId="39145" sId="5">
    <oc r="D151">
      <v>46780</v>
    </oc>
    <nc r="D151">
      <v>47345</v>
    </nc>
  </rcc>
  <rcc rId="39146" sId="5">
    <oc r="D152">
      <v>24460</v>
    </oc>
    <nc r="D152">
      <v>24500</v>
    </nc>
  </rcc>
  <rcc rId="39147" sId="5">
    <oc r="D154">
      <v>29845</v>
    </oc>
    <nc r="D154">
      <v>30030</v>
    </nc>
  </rcc>
  <rcc rId="39148" sId="5">
    <oc r="D155">
      <v>80655</v>
    </oc>
    <nc r="D155">
      <v>81490</v>
    </nc>
  </rcc>
  <rcc rId="39149" sId="5">
    <oc r="D156">
      <v>26795</v>
    </oc>
    <nc r="D156">
      <v>27080</v>
    </nc>
  </rcc>
  <rcc rId="39150" sId="5">
    <oc r="D157">
      <v>38350</v>
    </oc>
    <nc r="D157">
      <v>38590</v>
    </nc>
  </rcc>
  <rcc rId="39151" sId="5">
    <oc r="D158">
      <v>6355</v>
    </oc>
    <nc r="D158">
      <v>6575</v>
    </nc>
  </rcc>
  <rcc rId="39152" sId="5">
    <oc r="D159">
      <v>8455</v>
    </oc>
    <nc r="D159">
      <v>8535</v>
    </nc>
  </rcc>
  <rcc rId="39153" sId="5">
    <oc r="D160">
      <v>16800</v>
    </oc>
    <nc r="D160">
      <v>17235</v>
    </nc>
  </rcc>
  <rcc rId="39154" sId="5">
    <oc r="D161">
      <v>92670</v>
    </oc>
    <nc r="D161">
      <v>92850</v>
    </nc>
  </rcc>
  <rcc rId="39155" sId="5">
    <oc r="D162">
      <v>76815</v>
    </oc>
    <nc r="D162">
      <v>77430</v>
    </nc>
  </rcc>
  <rcc rId="39156" sId="5">
    <oc r="D163">
      <v>22220</v>
    </oc>
    <nc r="D163">
      <v>22485</v>
    </nc>
  </rcc>
  <rcc rId="39157" sId="5">
    <oc r="D164">
      <v>46720</v>
    </oc>
    <nc r="D164">
      <v>46810</v>
    </nc>
  </rcc>
  <rcc rId="39158" sId="5">
    <oc r="D165">
      <v>140</v>
    </oc>
    <nc r="D165">
      <v>615</v>
    </nc>
  </rcc>
  <rcc rId="39159" sId="5">
    <oc r="D166">
      <v>24410</v>
    </oc>
    <nc r="D166">
      <v>24650</v>
    </nc>
  </rcc>
  <rcc rId="39160" sId="5">
    <oc r="D167">
      <v>2000</v>
    </oc>
    <nc r="D167">
      <v>2130</v>
    </nc>
  </rcc>
  <rcc rId="39161" sId="5">
    <oc r="D168">
      <v>14120</v>
    </oc>
    <nc r="D168">
      <v>14210</v>
    </nc>
  </rcc>
  <rcc rId="39162" sId="5">
    <oc r="D169">
      <v>13700</v>
    </oc>
    <nc r="D169">
      <v>13820</v>
    </nc>
  </rcc>
  <rcc rId="39163" sId="5">
    <oc r="D170">
      <v>11970</v>
    </oc>
    <nc r="D170">
      <v>12120</v>
    </nc>
  </rcc>
  <rcc rId="39164" sId="5">
    <oc r="D171">
      <v>72650</v>
    </oc>
    <nc r="D171">
      <v>73000</v>
    </nc>
  </rcc>
  <rcc rId="39165" sId="5">
    <oc r="D172">
      <v>41480</v>
    </oc>
    <nc r="D172">
      <v>41665</v>
    </nc>
  </rcc>
  <rcc rId="39166" sId="5">
    <oc r="D173">
      <v>21065</v>
    </oc>
    <nc r="D173">
      <v>21300</v>
    </nc>
  </rcc>
  <rcc rId="39167" sId="5">
    <oc r="D174">
      <v>11210</v>
    </oc>
    <nc r="D174">
      <v>11360</v>
    </nc>
  </rcc>
  <rcc rId="39168" sId="5">
    <oc r="D175">
      <v>55350</v>
    </oc>
    <nc r="D175">
      <v>55850</v>
    </nc>
  </rcc>
  <rcc rId="39169" sId="5">
    <oc r="D176">
      <v>45950</v>
    </oc>
    <nc r="D176">
      <v>46085</v>
    </nc>
  </rcc>
  <rcc rId="39170" sId="5">
    <oc r="D177">
      <v>36040</v>
    </oc>
    <nc r="D177">
      <v>36600</v>
    </nc>
  </rcc>
  <rcc rId="39171" sId="5">
    <oc r="D178">
      <v>100</v>
    </oc>
    <nc r="D178">
      <v>320</v>
    </nc>
  </rcc>
  <rcc rId="39172" sId="5">
    <oc r="D179">
      <v>51430</v>
    </oc>
    <nc r="D179">
      <v>51690</v>
    </nc>
  </rcc>
  <rcc rId="39173" sId="5">
    <oc r="D180">
      <v>40220</v>
    </oc>
    <nc r="D180">
      <v>40550</v>
    </nc>
  </rcc>
  <rcc rId="39174" sId="5">
    <oc r="D181">
      <v>11385</v>
    </oc>
    <nc r="D181">
      <v>11575</v>
    </nc>
  </rcc>
  <rcc rId="39175" sId="5">
    <oc r="D182">
      <v>10065</v>
    </oc>
    <nc r="D182">
      <v>10220</v>
    </nc>
  </rcc>
  <rcc rId="39176" sId="5">
    <oc r="D183">
      <v>32655</v>
    </oc>
    <nc r="D183">
      <v>32825</v>
    </nc>
  </rcc>
  <rcc rId="39177" sId="5">
    <oc r="D184">
      <v>25030</v>
    </oc>
    <nc r="D184">
      <v>25465</v>
    </nc>
  </rcc>
  <rcc rId="39178" sId="5">
    <oc r="D185">
      <v>11755</v>
    </oc>
    <nc r="D185">
      <v>11935</v>
    </nc>
  </rcc>
  <rcc rId="39179" sId="5">
    <oc r="D186">
      <v>20555</v>
    </oc>
    <nc r="D186">
      <v>20830</v>
    </nc>
  </rcc>
  <rcc rId="39180" sId="5">
    <oc r="D187">
      <v>40985</v>
    </oc>
    <nc r="D187">
      <v>41040</v>
    </nc>
  </rcc>
  <rcc rId="39181" sId="5">
    <oc r="D188">
      <v>14400</v>
    </oc>
    <nc r="D188">
      <v>14600</v>
    </nc>
  </rcc>
  <rcc rId="39182" sId="5">
    <oc r="D189">
      <v>126265</v>
    </oc>
    <nc r="D189">
      <v>127025</v>
    </nc>
  </rcc>
  <rcc rId="39183" sId="5">
    <oc r="D190">
      <v>9240</v>
    </oc>
    <nc r="D190">
      <v>9520</v>
    </nc>
  </rcc>
  <rcc rId="39184" sId="5">
    <oc r="D191">
      <v>28575</v>
    </oc>
    <nc r="D191">
      <v>28935</v>
    </nc>
  </rcc>
  <rcc rId="39185" sId="5">
    <oc r="D192">
      <v>35815</v>
    </oc>
    <nc r="D192">
      <v>36465</v>
    </nc>
  </rcc>
  <rcc rId="39186" sId="5">
    <oc r="D193">
      <v>28640</v>
    </oc>
    <nc r="D193">
      <v>28755</v>
    </nc>
  </rcc>
  <rcc rId="39187" sId="5">
    <oc r="D195">
      <v>10835</v>
    </oc>
    <nc r="D195">
      <v>11115</v>
    </nc>
  </rcc>
  <rcc rId="39188" sId="5">
    <oc r="D196">
      <v>25965</v>
    </oc>
    <nc r="D196">
      <v>27180</v>
    </nc>
  </rcc>
  <rcc rId="39189" sId="5">
    <oc r="D197">
      <v>10335</v>
    </oc>
    <nc r="D197">
      <v>10480</v>
    </nc>
  </rcc>
  <rcc rId="39190" sId="5">
    <oc r="D198">
      <v>18980</v>
    </oc>
    <nc r="D198">
      <v>19115</v>
    </nc>
  </rcc>
  <rcc rId="39191" sId="5">
    <oc r="D199">
      <v>16595</v>
    </oc>
    <nc r="D199">
      <v>16640</v>
    </nc>
  </rcc>
  <rcc rId="39192" sId="5">
    <oc r="D201">
      <v>17255</v>
    </oc>
    <nc r="D201">
      <v>17450</v>
    </nc>
  </rcc>
  <rcc rId="39193" sId="5">
    <oc r="E6">
      <v>15000</v>
    </oc>
    <nc r="E6"/>
  </rcc>
  <rcc rId="39194" sId="5">
    <oc r="E7">
      <v>5925</v>
    </oc>
    <nc r="E7"/>
  </rcc>
  <rcc rId="39195" sId="5">
    <oc r="E8">
      <v>18960</v>
    </oc>
    <nc r="E8"/>
  </rcc>
  <rcc rId="39196" sId="5">
    <oc r="E9">
      <v>12480</v>
    </oc>
    <nc r="E9"/>
  </rcc>
  <rcc rId="39197" sId="5">
    <oc r="E10">
      <v>22070</v>
    </oc>
    <nc r="E10"/>
  </rcc>
  <rcc rId="39198" sId="5">
    <oc r="E11">
      <v>45875</v>
    </oc>
    <nc r="E11"/>
  </rcc>
  <rcc rId="39199" sId="5">
    <oc r="E12">
      <v>22330</v>
    </oc>
    <nc r="E12"/>
  </rcc>
  <rcc rId="39200" sId="5">
    <oc r="E13">
      <v>14480</v>
    </oc>
    <nc r="E13"/>
  </rcc>
  <rcc rId="39201" sId="5">
    <oc r="E14">
      <v>160</v>
    </oc>
    <nc r="E14"/>
  </rcc>
  <rcc rId="39202" sId="5">
    <oc r="E15">
      <v>20290</v>
    </oc>
    <nc r="E15"/>
  </rcc>
  <rcc rId="39203" sId="5">
    <oc r="E16">
      <v>7810</v>
    </oc>
    <nc r="E16"/>
  </rcc>
  <rcc rId="39204" sId="5">
    <oc r="E17">
      <v>33600</v>
    </oc>
    <nc r="E17"/>
  </rcc>
  <rcc rId="39205" sId="5">
    <oc r="E18">
      <v>19810</v>
    </oc>
    <nc r="E18"/>
  </rcc>
  <rcc rId="39206" sId="5">
    <oc r="E19">
      <v>15030</v>
    </oc>
    <nc r="E19"/>
  </rcc>
  <rcc rId="39207" sId="5">
    <oc r="E20">
      <v>56595</v>
    </oc>
    <nc r="E20"/>
  </rcc>
  <rcc rId="39208" sId="5">
    <oc r="E21">
      <v>71465</v>
    </oc>
    <nc r="E21"/>
  </rcc>
  <rcc rId="39209" sId="5">
    <oc r="E22">
      <v>55830</v>
    </oc>
    <nc r="E22"/>
  </rcc>
  <rcc rId="39210" sId="5">
    <oc r="E23">
      <v>12550</v>
    </oc>
    <nc r="E23"/>
  </rcc>
  <rcc rId="39211" sId="5">
    <oc r="E24">
      <v>8850</v>
    </oc>
    <nc r="E24"/>
  </rcc>
  <rcc rId="39212" sId="5">
    <oc r="E25">
      <v>14560</v>
    </oc>
    <nc r="E25"/>
  </rcc>
  <rcc rId="39213" sId="5">
    <oc r="E26">
      <v>9595</v>
    </oc>
    <nc r="E26"/>
  </rcc>
  <rcc rId="39214" sId="5">
    <oc r="E27">
      <v>5700</v>
    </oc>
    <nc r="E27"/>
  </rcc>
  <rcc rId="39215" sId="5">
    <oc r="E28">
      <v>7500</v>
    </oc>
    <nc r="E28"/>
  </rcc>
  <rcc rId="39216" sId="5">
    <oc r="E29">
      <v>24825</v>
    </oc>
    <nc r="E29"/>
  </rcc>
  <rcc rId="39217" sId="5">
    <oc r="E30">
      <v>63675</v>
    </oc>
    <nc r="E30"/>
  </rcc>
  <rcc rId="39218" sId="5">
    <oc r="E31">
      <v>21430</v>
    </oc>
    <nc r="E31"/>
  </rcc>
  <rcc rId="39219" sId="5">
    <oc r="E32">
      <v>19805</v>
    </oc>
    <nc r="E32"/>
  </rcc>
  <rcc rId="39220" sId="5">
    <oc r="E33">
      <v>56145</v>
    </oc>
    <nc r="E33"/>
  </rcc>
  <rcc rId="39221" sId="5">
    <oc r="E34">
      <v>14515</v>
    </oc>
    <nc r="E34"/>
  </rcc>
  <rcc rId="39222" sId="5">
    <oc r="E35">
      <v>11295</v>
    </oc>
    <nc r="E35"/>
  </rcc>
  <rcc rId="39223" sId="5">
    <oc r="E36">
      <v>71460</v>
    </oc>
    <nc r="E36"/>
  </rcc>
  <rcc rId="39224" sId="5">
    <oc r="E37">
      <v>28610</v>
    </oc>
    <nc r="E37"/>
  </rcc>
  <rcc rId="39225" sId="5">
    <oc r="E38">
      <v>94250</v>
    </oc>
    <nc r="E38"/>
  </rcc>
  <rcc rId="39226" sId="5">
    <oc r="E39">
      <v>13380</v>
    </oc>
    <nc r="E39"/>
  </rcc>
  <rcc rId="39227" sId="5">
    <oc r="E40">
      <v>66080</v>
    </oc>
    <nc r="E40"/>
  </rcc>
  <rcc rId="39228" sId="5">
    <oc r="E41">
      <v>20365</v>
    </oc>
    <nc r="E41"/>
  </rcc>
  <rcc rId="39229" sId="5">
    <oc r="E42">
      <v>109675</v>
    </oc>
    <nc r="E42"/>
  </rcc>
  <rcc rId="39230" sId="5">
    <oc r="E43">
      <v>15310</v>
    </oc>
    <nc r="E43"/>
  </rcc>
  <rcc rId="39231" sId="5">
    <oc r="E44">
      <v>23725</v>
    </oc>
    <nc r="E44"/>
  </rcc>
  <rcc rId="39232" sId="5">
    <oc r="E45">
      <v>21300</v>
    </oc>
    <nc r="E45"/>
  </rcc>
  <rcc rId="39233" sId="5">
    <oc r="E46">
      <v>1050</v>
    </oc>
    <nc r="E46"/>
  </rcc>
  <rcc rId="39234" sId="5">
    <oc r="E47">
      <v>13235</v>
    </oc>
    <nc r="E47"/>
  </rcc>
  <rcc rId="39235" sId="5">
    <oc r="E48">
      <v>26400</v>
    </oc>
    <nc r="E48"/>
  </rcc>
  <rcc rId="39236" sId="5">
    <oc r="E49">
      <v>35935</v>
    </oc>
    <nc r="E49"/>
  </rcc>
  <rcc rId="39237" sId="5">
    <oc r="E50">
      <v>20950</v>
    </oc>
    <nc r="E50"/>
  </rcc>
  <rcc rId="39238" sId="5">
    <oc r="E51">
      <v>3730</v>
    </oc>
    <nc r="E51"/>
  </rcc>
  <rcc rId="39239" sId="5">
    <oc r="E52">
      <v>23670</v>
    </oc>
    <nc r="E52"/>
  </rcc>
  <rcc rId="39240" sId="5">
    <oc r="E53">
      <v>37135</v>
    </oc>
    <nc r="E53"/>
  </rcc>
  <rcc rId="39241" sId="5">
    <oc r="E54">
      <v>44470</v>
    </oc>
    <nc r="E54"/>
  </rcc>
  <rcc rId="39242" sId="5">
    <oc r="E55">
      <v>10045</v>
    </oc>
    <nc r="E55"/>
  </rcc>
  <rcc rId="39243" sId="5">
    <oc r="E56">
      <v>269590</v>
    </oc>
    <nc r="E56"/>
  </rcc>
  <rcc rId="39244" sId="5">
    <oc r="E57">
      <v>33585</v>
    </oc>
    <nc r="E57"/>
  </rcc>
  <rcc rId="39245" sId="5">
    <oc r="E58">
      <v>11345</v>
    </oc>
    <nc r="E58"/>
  </rcc>
  <rcc rId="39246" sId="5">
    <oc r="E61">
      <v>4415</v>
    </oc>
    <nc r="E61"/>
  </rcc>
  <rcc rId="39247" sId="5">
    <oc r="E62">
      <v>9525</v>
    </oc>
    <nc r="E62"/>
  </rcc>
  <rcc rId="39248" sId="5">
    <oc r="E63">
      <v>2455</v>
    </oc>
    <nc r="E63"/>
  </rcc>
  <rcc rId="39249" sId="5">
    <oc r="E64">
      <v>20920</v>
    </oc>
    <nc r="E64"/>
  </rcc>
  <rcc rId="39250" sId="5">
    <oc r="E65">
      <v>7630</v>
    </oc>
    <nc r="E65"/>
  </rcc>
  <rcc rId="39251" sId="5">
    <oc r="E66">
      <v>24680</v>
    </oc>
    <nc r="E66"/>
  </rcc>
  <rcc rId="39252" sId="5">
    <oc r="E67">
      <v>34300</v>
    </oc>
    <nc r="E67"/>
  </rcc>
  <rcc rId="39253" sId="5">
    <oc r="E68">
      <v>6475</v>
    </oc>
    <nc r="E68"/>
  </rcc>
  <rcc rId="39254" sId="5">
    <oc r="E69">
      <v>740</v>
    </oc>
    <nc r="E69"/>
  </rcc>
  <rcc rId="39255" sId="5">
    <oc r="E70">
      <v>20855</v>
    </oc>
    <nc r="E70"/>
  </rcc>
  <rcc rId="39256" sId="5">
    <oc r="E71">
      <v>37375</v>
    </oc>
    <nc r="E71"/>
  </rcc>
  <rcc rId="39257" sId="5">
    <oc r="E72">
      <v>34420</v>
    </oc>
    <nc r="E72"/>
  </rcc>
  <rcc rId="39258" sId="5">
    <oc r="E73">
      <v>4175</v>
    </oc>
    <nc r="E73"/>
  </rcc>
  <rcc rId="39259" sId="5">
    <oc r="E74">
      <v>9010</v>
    </oc>
    <nc r="E74"/>
  </rcc>
  <rcc rId="39260" sId="5">
    <oc r="E75">
      <v>6000</v>
    </oc>
    <nc r="E75"/>
  </rcc>
  <rcc rId="39261" sId="5">
    <oc r="E76">
      <v>62680</v>
    </oc>
    <nc r="E76"/>
  </rcc>
  <rcc rId="39262" sId="5">
    <oc r="E77">
      <v>13280</v>
    </oc>
    <nc r="E77"/>
  </rcc>
  <rcc rId="39263" sId="5">
    <oc r="E78">
      <v>12720</v>
    </oc>
    <nc r="E78"/>
  </rcc>
  <rcc rId="39264" sId="5">
    <oc r="E79">
      <v>10540</v>
    </oc>
    <nc r="E79"/>
  </rcc>
  <rcc rId="39265" sId="5">
    <oc r="E80">
      <v>8930</v>
    </oc>
    <nc r="E80"/>
  </rcc>
  <rcc rId="39266" sId="5">
    <oc r="E81">
      <v>11175</v>
    </oc>
    <nc r="E81"/>
  </rcc>
  <rcc rId="39267" sId="5">
    <oc r="E82">
      <v>2515</v>
    </oc>
    <nc r="E82"/>
  </rcc>
  <rcc rId="39268" sId="5">
    <oc r="E83">
      <v>16150</v>
    </oc>
    <nc r="E83"/>
  </rcc>
  <rcc rId="39269" sId="5">
    <oc r="E84">
      <v>245</v>
    </oc>
    <nc r="E84"/>
  </rcc>
  <rcc rId="39270" sId="5">
    <oc r="E85">
      <v>26165</v>
    </oc>
    <nc r="E85"/>
  </rcc>
  <rcc rId="39271" sId="5">
    <oc r="E86">
      <v>27680</v>
    </oc>
    <nc r="E86"/>
  </rcc>
  <rcc rId="39272" sId="5">
    <oc r="E87">
      <v>9145</v>
    </oc>
    <nc r="E87"/>
  </rcc>
  <rcc rId="39273" sId="5">
    <oc r="E88">
      <v>3160</v>
    </oc>
    <nc r="E88"/>
  </rcc>
  <rcc rId="39274" sId="5">
    <oc r="E89">
      <v>44700</v>
    </oc>
    <nc r="E89"/>
  </rcc>
  <rcc rId="39275" sId="5">
    <oc r="E90">
      <v>27790</v>
    </oc>
    <nc r="E90"/>
  </rcc>
  <rcc rId="39276" sId="5">
    <oc r="E91">
      <v>70845</v>
    </oc>
    <nc r="E91"/>
  </rcc>
  <rcc rId="39277" sId="5">
    <oc r="E92">
      <v>42190</v>
    </oc>
    <nc r="E92"/>
  </rcc>
  <rcc rId="39278" sId="5">
    <oc r="E93">
      <v>315</v>
    </oc>
    <nc r="E93"/>
  </rcc>
  <rcc rId="39279" sId="5">
    <oc r="E94">
      <v>3520</v>
    </oc>
    <nc r="E94"/>
  </rcc>
  <rcc rId="39280" sId="5">
    <oc r="E95">
      <v>22700</v>
    </oc>
    <nc r="E95"/>
  </rcc>
  <rcc rId="39281" sId="5">
    <oc r="E96">
      <v>9760</v>
    </oc>
    <nc r="E96"/>
  </rcc>
  <rcc rId="39282" sId="5">
    <oc r="E97">
      <v>35960</v>
    </oc>
    <nc r="E97"/>
  </rcc>
  <rcc rId="39283" sId="5">
    <oc r="E98">
      <v>9085</v>
    </oc>
    <nc r="E98"/>
  </rcc>
  <rcc rId="39284" sId="5">
    <oc r="E99">
      <v>49370</v>
    </oc>
    <nc r="E99"/>
  </rcc>
  <rcc rId="39285" sId="5">
    <oc r="E100">
      <v>32250</v>
    </oc>
    <nc r="E100"/>
  </rcc>
  <rcc rId="39286" sId="5">
    <oc r="E101">
      <v>34850</v>
    </oc>
    <nc r="E101"/>
  </rcc>
  <rcc rId="39287" sId="5">
    <oc r="E102">
      <v>19365</v>
    </oc>
    <nc r="E102"/>
  </rcc>
  <rcc rId="39288" sId="5">
    <oc r="E103">
      <v>15920</v>
    </oc>
    <nc r="E103"/>
  </rcc>
  <rcc rId="39289" sId="5">
    <oc r="E104">
      <v>24630</v>
    </oc>
    <nc r="E104"/>
  </rcc>
  <rcc rId="39290" sId="5">
    <oc r="E105">
      <v>5260</v>
    </oc>
    <nc r="E105"/>
  </rcc>
  <rcc rId="39291" sId="5">
    <oc r="E106">
      <v>10405</v>
    </oc>
    <nc r="E106"/>
  </rcc>
  <rcc rId="39292" sId="5">
    <oc r="E107">
      <v>5480</v>
    </oc>
    <nc r="E107"/>
  </rcc>
  <rcc rId="39293" sId="5">
    <oc r="E108">
      <v>99830</v>
    </oc>
    <nc r="E108"/>
  </rcc>
  <rcc rId="39294" sId="5">
    <oc r="E109">
      <v>35400</v>
    </oc>
    <nc r="E109"/>
  </rcc>
  <rcc rId="39295" sId="5">
    <oc r="E110">
      <v>17625</v>
    </oc>
    <nc r="E110"/>
  </rcc>
  <rcc rId="39296" sId="5">
    <oc r="E111">
      <v>31110</v>
    </oc>
    <nc r="E111"/>
  </rcc>
  <rcc rId="39297" sId="5">
    <oc r="E112">
      <v>6490</v>
    </oc>
    <nc r="E112"/>
  </rcc>
  <rcc rId="39298" sId="5">
    <oc r="E113">
      <v>20045</v>
    </oc>
    <nc r="E113"/>
  </rcc>
  <rcc rId="39299" sId="5">
    <oc r="E114">
      <v>13445</v>
    </oc>
    <nc r="E114"/>
  </rcc>
  <rcc rId="39300" sId="5">
    <oc r="E115">
      <v>48880</v>
    </oc>
    <nc r="E115"/>
  </rcc>
  <rcc rId="39301" sId="5">
    <oc r="E116">
      <v>38130</v>
    </oc>
    <nc r="E116"/>
  </rcc>
  <rcc rId="39302" sId="5">
    <oc r="E117">
      <v>98495</v>
    </oc>
    <nc r="E117"/>
  </rcc>
  <rcc rId="39303" sId="5">
    <oc r="E118">
      <v>44150</v>
    </oc>
    <nc r="E118"/>
  </rcc>
  <rcc rId="39304" sId="5">
    <oc r="E119">
      <v>3760</v>
    </oc>
    <nc r="E119"/>
  </rcc>
  <rcc rId="39305" sId="5">
    <oc r="E120">
      <v>88845</v>
    </oc>
    <nc r="E120"/>
  </rcc>
  <rcc rId="39306" sId="5">
    <oc r="E122">
      <v>16445</v>
    </oc>
    <nc r="E122"/>
  </rcc>
  <rcc rId="39307" sId="5">
    <oc r="E123">
      <v>5730</v>
    </oc>
    <nc r="E123"/>
  </rcc>
  <rcc rId="39308" sId="5">
    <oc r="E124">
      <v>9525</v>
    </oc>
    <nc r="E124"/>
  </rcc>
  <rcc rId="39309" sId="5">
    <oc r="E125">
      <v>11255</v>
    </oc>
    <nc r="E125"/>
  </rcc>
  <rcc rId="39310" sId="5">
    <oc r="E126">
      <v>33375</v>
    </oc>
    <nc r="E126"/>
  </rcc>
  <rcc rId="39311" sId="5">
    <oc r="E127">
      <v>66025</v>
    </oc>
    <nc r="E127"/>
  </rcc>
  <rcc rId="39312" sId="5">
    <oc r="E128">
      <v>12700</v>
    </oc>
    <nc r="E128"/>
  </rcc>
  <rcc rId="39313" sId="5">
    <oc r="E129">
      <v>16980</v>
    </oc>
    <nc r="E129"/>
  </rcc>
  <rcc rId="39314" sId="5">
    <oc r="E130">
      <v>12540</v>
    </oc>
    <nc r="E130"/>
  </rcc>
  <rcc rId="39315" sId="5">
    <oc r="E131">
      <v>8965</v>
    </oc>
    <nc r="E131"/>
  </rcc>
  <rcc rId="39316" sId="5">
    <oc r="E132">
      <v>10330</v>
    </oc>
    <nc r="E132"/>
  </rcc>
  <rcc rId="39317" sId="5">
    <oc r="E133">
      <v>19930</v>
    </oc>
    <nc r="E133"/>
  </rcc>
  <rcc rId="39318" sId="5">
    <oc r="E134">
      <v>19850</v>
    </oc>
    <nc r="E134"/>
  </rcc>
  <rcc rId="39319" sId="5">
    <oc r="E135">
      <v>32890</v>
    </oc>
    <nc r="E135"/>
  </rcc>
  <rcc rId="39320" sId="5">
    <oc r="E136">
      <v>60885</v>
    </oc>
    <nc r="E136"/>
  </rcc>
  <rcc rId="39321" sId="5">
    <oc r="E137">
      <v>30730</v>
    </oc>
    <nc r="E137"/>
  </rcc>
  <rcc rId="39322" sId="5">
    <oc r="E138">
      <v>30960</v>
    </oc>
    <nc r="E138"/>
  </rcc>
  <rcc rId="39323" sId="5">
    <oc r="E139">
      <v>41945</v>
    </oc>
    <nc r="E139"/>
  </rcc>
  <rcc rId="39324" sId="5">
    <oc r="E140">
      <v>20385</v>
    </oc>
    <nc r="E140"/>
  </rcc>
  <rcc rId="39325" sId="5">
    <oc r="E141">
      <v>9835</v>
    </oc>
    <nc r="E141"/>
  </rcc>
  <rcc rId="39326" sId="5">
    <oc r="E142">
      <v>29515</v>
    </oc>
    <nc r="E142"/>
  </rcc>
  <rcc rId="39327" sId="5">
    <oc r="E143">
      <v>42660</v>
    </oc>
    <nc r="E143"/>
  </rcc>
  <rcc rId="39328" sId="5">
    <oc r="E144">
      <v>61020</v>
    </oc>
    <nc r="E144"/>
  </rcc>
  <rcc rId="39329" sId="5">
    <oc r="E145">
      <v>12190</v>
    </oc>
    <nc r="E145"/>
  </rcc>
  <rcc rId="39330" sId="5">
    <oc r="E146">
      <v>14320</v>
    </oc>
    <nc r="E146"/>
  </rcc>
  <rcc rId="39331" sId="5">
    <oc r="E147">
      <v>32450</v>
    </oc>
    <nc r="E147"/>
  </rcc>
  <rcc rId="39332" sId="5">
    <oc r="E148">
      <v>15250</v>
    </oc>
    <nc r="E148"/>
  </rcc>
  <rcc rId="39333" sId="5">
    <oc r="E149">
      <v>41155</v>
    </oc>
    <nc r="E149"/>
  </rcc>
  <rcc rId="39334" sId="5">
    <oc r="E150">
      <v>39730</v>
    </oc>
    <nc r="E150"/>
  </rcc>
  <rcc rId="39335" sId="5">
    <oc r="E151">
      <v>47345</v>
    </oc>
    <nc r="E151"/>
  </rcc>
  <rcc rId="39336" sId="5">
    <oc r="E152">
      <v>24500</v>
    </oc>
    <nc r="E152"/>
  </rcc>
  <rcc rId="39337" sId="5">
    <oc r="E153">
      <v>1405</v>
    </oc>
    <nc r="E153"/>
  </rcc>
  <rcc rId="39338" sId="5">
    <oc r="E154">
      <v>30030</v>
    </oc>
    <nc r="E154"/>
  </rcc>
  <rcc rId="39339" sId="5">
    <oc r="E155">
      <v>81490</v>
    </oc>
    <nc r="E155"/>
  </rcc>
  <rcc rId="39340" sId="5">
    <oc r="E156">
      <v>27080</v>
    </oc>
    <nc r="E156"/>
  </rcc>
  <rcc rId="39341" sId="5">
    <oc r="E157">
      <v>38590</v>
    </oc>
    <nc r="E157"/>
  </rcc>
  <rcc rId="39342" sId="5">
    <oc r="E158">
      <v>6575</v>
    </oc>
    <nc r="E158"/>
  </rcc>
  <rcc rId="39343" sId="5">
    <oc r="E159">
      <v>8535</v>
    </oc>
    <nc r="E159"/>
  </rcc>
  <rcc rId="39344" sId="5">
    <oc r="E160">
      <v>17235</v>
    </oc>
    <nc r="E160"/>
  </rcc>
  <rcc rId="39345" sId="5">
    <oc r="E161">
      <v>92850</v>
    </oc>
    <nc r="E161"/>
  </rcc>
  <rcc rId="39346" sId="5">
    <oc r="E162">
      <v>77430</v>
    </oc>
    <nc r="E162"/>
  </rcc>
  <rcc rId="39347" sId="5">
    <oc r="E163">
      <v>22485</v>
    </oc>
    <nc r="E163"/>
  </rcc>
  <rcc rId="39348" sId="5">
    <oc r="E164">
      <v>46810</v>
    </oc>
    <nc r="E164"/>
  </rcc>
  <rcc rId="39349" sId="5">
    <oc r="E165">
      <v>615</v>
    </oc>
    <nc r="E165"/>
  </rcc>
  <rcc rId="39350" sId="5">
    <oc r="E166">
      <v>24650</v>
    </oc>
    <nc r="E166"/>
  </rcc>
  <rcc rId="39351" sId="5">
    <oc r="E167">
      <v>2130</v>
    </oc>
    <nc r="E167"/>
  </rcc>
  <rcc rId="39352" sId="5">
    <oc r="E168">
      <v>14210</v>
    </oc>
    <nc r="E168"/>
  </rcc>
  <rcc rId="39353" sId="5">
    <oc r="E169">
      <v>13820</v>
    </oc>
    <nc r="E169"/>
  </rcc>
  <rcc rId="39354" sId="5">
    <oc r="E170">
      <v>12120</v>
    </oc>
    <nc r="E170"/>
  </rcc>
  <rcc rId="39355" sId="5">
    <oc r="E171">
      <v>73000</v>
    </oc>
    <nc r="E171"/>
  </rcc>
  <rcc rId="39356" sId="5">
    <oc r="E172">
      <v>41665</v>
    </oc>
    <nc r="E172"/>
  </rcc>
  <rcc rId="39357" sId="5">
    <oc r="E173">
      <v>21300</v>
    </oc>
    <nc r="E173"/>
  </rcc>
  <rcc rId="39358" sId="5">
    <oc r="E174">
      <v>11360</v>
    </oc>
    <nc r="E174"/>
  </rcc>
  <rcc rId="39359" sId="5">
    <oc r="E175">
      <v>55850</v>
    </oc>
    <nc r="E175"/>
  </rcc>
  <rcc rId="39360" sId="5">
    <oc r="E176">
      <v>46085</v>
    </oc>
    <nc r="E176"/>
  </rcc>
  <rcc rId="39361" sId="5">
    <oc r="E177">
      <v>36600</v>
    </oc>
    <nc r="E177"/>
  </rcc>
  <rcc rId="39362" sId="5">
    <oc r="E178">
      <v>320</v>
    </oc>
    <nc r="E178"/>
  </rcc>
  <rcc rId="39363" sId="5">
    <oc r="E179">
      <v>51690</v>
    </oc>
    <nc r="E179"/>
  </rcc>
  <rcc rId="39364" sId="5">
    <oc r="E180">
      <v>40550</v>
    </oc>
    <nc r="E180"/>
  </rcc>
  <rcc rId="39365" sId="5">
    <oc r="E181">
      <v>11575</v>
    </oc>
    <nc r="E181"/>
  </rcc>
  <rcc rId="39366" sId="5">
    <oc r="E182">
      <v>10220</v>
    </oc>
    <nc r="E182"/>
  </rcc>
  <rcc rId="39367" sId="5">
    <oc r="E183">
      <v>32825</v>
    </oc>
    <nc r="E183"/>
  </rcc>
  <rcc rId="39368" sId="5">
    <oc r="E184">
      <v>25465</v>
    </oc>
    <nc r="E184"/>
  </rcc>
  <rcc rId="39369" sId="5">
    <oc r="E185">
      <v>11935</v>
    </oc>
    <nc r="E185"/>
  </rcc>
  <rcc rId="39370" sId="5">
    <oc r="E186">
      <v>20830</v>
    </oc>
    <nc r="E186"/>
  </rcc>
  <rcc rId="39371" sId="5">
    <oc r="E187">
      <v>41040</v>
    </oc>
    <nc r="E187"/>
  </rcc>
  <rcc rId="39372" sId="5">
    <oc r="E188">
      <v>14600</v>
    </oc>
    <nc r="E188"/>
  </rcc>
  <rcc rId="39373" sId="5">
    <oc r="E189">
      <v>127025</v>
    </oc>
    <nc r="E189"/>
  </rcc>
  <rcc rId="39374" sId="5">
    <oc r="E190">
      <v>9520</v>
    </oc>
    <nc r="E190"/>
  </rcc>
  <rcc rId="39375" sId="5">
    <oc r="E191">
      <v>28935</v>
    </oc>
    <nc r="E191"/>
  </rcc>
  <rcc rId="39376" sId="5">
    <oc r="E192">
      <v>36465</v>
    </oc>
    <nc r="E192"/>
  </rcc>
  <rcc rId="39377" sId="5">
    <oc r="E193">
      <v>28755</v>
    </oc>
    <nc r="E193"/>
  </rcc>
  <rcc rId="39378" sId="5">
    <oc r="E194">
      <v>10225</v>
    </oc>
    <nc r="E194"/>
  </rcc>
  <rcc rId="39379" sId="5">
    <oc r="E195">
      <v>11115</v>
    </oc>
    <nc r="E195"/>
  </rcc>
  <rcc rId="39380" sId="5">
    <oc r="E196">
      <v>27180</v>
    </oc>
    <nc r="E196"/>
  </rcc>
  <rcc rId="39381" sId="5">
    <oc r="E197">
      <v>10480</v>
    </oc>
    <nc r="E197"/>
  </rcc>
  <rcc rId="39382" sId="5">
    <oc r="E198">
      <v>19115</v>
    </oc>
    <nc r="E198"/>
  </rcc>
  <rcc rId="39383" sId="5">
    <oc r="E199">
      <v>16640</v>
    </oc>
    <nc r="E199"/>
  </rcc>
  <rcc rId="39384" sId="5">
    <oc r="E200">
      <v>23010</v>
    </oc>
    <nc r="E200"/>
  </rcc>
  <rcc rId="39385" sId="5">
    <oc r="E201">
      <v>17450</v>
    </oc>
    <nc r="E201"/>
  </rcc>
  <rcc rId="39386" sId="16">
    <oc r="D4">
      <v>1057</v>
    </oc>
    <nc r="D4">
      <v>1073</v>
    </nc>
  </rcc>
  <rfmt sheetId="16" sqref="D7" start="0" length="0">
    <dxf>
      <fill>
        <patternFill>
          <bgColor theme="4" tint="0.79998168889431442"/>
        </patternFill>
      </fill>
    </dxf>
  </rfmt>
  <rcc rId="39387" sId="16">
    <oc r="D8">
      <v>895</v>
    </oc>
    <nc r="D8">
      <v>911</v>
    </nc>
  </rcc>
  <rcc rId="39388" sId="16">
    <oc r="D9">
      <v>1817</v>
    </oc>
    <nc r="D9">
      <v>1878</v>
    </nc>
  </rcc>
  <rcc rId="39389" sId="16">
    <oc r="D11">
      <v>27250</v>
    </oc>
    <nc r="D11">
      <v>27350</v>
    </nc>
  </rcc>
  <rcc rId="39390" sId="16">
    <oc r="D12">
      <v>16932</v>
    </oc>
    <nc r="D12">
      <v>17051</v>
    </nc>
  </rcc>
  <rcc rId="39391" sId="16">
    <oc r="D13">
      <v>25005</v>
    </oc>
    <nc r="D13">
      <v>25260</v>
    </nc>
  </rcc>
  <rfmt sheetId="16" sqref="D15" start="0" length="0">
    <dxf>
      <fill>
        <patternFill>
          <bgColor theme="4" tint="0.79998168889431442"/>
        </patternFill>
      </fill>
    </dxf>
  </rfmt>
  <rcc rId="39392" sId="16">
    <oc r="D16">
      <v>8142</v>
    </oc>
    <nc r="D16">
      <v>8152</v>
    </nc>
  </rcc>
  <rcc rId="39393" sId="16">
    <oc r="D17">
      <v>27560</v>
    </oc>
    <nc r="D17">
      <v>27550</v>
    </nc>
  </rcc>
  <rcc rId="39394" sId="16">
    <oc r="D18">
      <v>3815</v>
    </oc>
    <nc r="D18">
      <v>4000</v>
    </nc>
  </rcc>
  <rcc rId="39395" sId="16">
    <oc r="D19">
      <v>20190</v>
    </oc>
    <nc r="D19">
      <v>20200</v>
    </nc>
  </rcc>
  <rcc rId="39396" sId="16">
    <oc r="D20">
      <v>40992</v>
    </oc>
    <nc r="D20">
      <v>41062</v>
    </nc>
  </rcc>
  <rcc rId="39397" sId="16">
    <oc r="D21">
      <v>732</v>
    </oc>
    <nc r="D21">
      <v>744</v>
    </nc>
  </rcc>
  <rcc rId="39398" sId="16">
    <oc r="D25">
      <v>78713</v>
    </oc>
    <nc r="D25">
      <v>79225</v>
    </nc>
  </rcc>
  <rcc rId="39399" sId="16">
    <oc r="D26">
      <v>19924</v>
    </oc>
    <nc r="D26">
      <v>20419</v>
    </nc>
  </rcc>
  <rcc rId="39400" sId="16">
    <oc r="E4">
      <v>1073</v>
    </oc>
    <nc r="E4"/>
  </rcc>
  <rcc rId="39401" sId="16">
    <oc r="E7">
      <v>10326</v>
    </oc>
    <nc r="E7"/>
  </rcc>
  <rcc rId="39402" sId="16">
    <oc r="E8">
      <v>911</v>
    </oc>
    <nc r="E8"/>
  </rcc>
  <rcc rId="39403" sId="16">
    <oc r="E9">
      <v>1878</v>
    </oc>
    <nc r="E9"/>
  </rcc>
  <rcc rId="39404" sId="16">
    <oc r="E11">
      <v>27350</v>
    </oc>
    <nc r="E11"/>
  </rcc>
  <rcc rId="39405" sId="16">
    <oc r="E12">
      <v>17051</v>
    </oc>
    <nc r="E12"/>
  </rcc>
  <rcc rId="39406" sId="16">
    <oc r="E13">
      <v>25260</v>
    </oc>
    <nc r="E13"/>
  </rcc>
  <rcc rId="39407" sId="16">
    <oc r="E15">
      <v>1384</v>
    </oc>
    <nc r="E15"/>
  </rcc>
  <rcc rId="39408" sId="16">
    <oc r="E16">
      <v>8152</v>
    </oc>
    <nc r="E16"/>
  </rcc>
  <rcc rId="39409" sId="16">
    <oc r="E17">
      <v>27550</v>
    </oc>
    <nc r="E17"/>
  </rcc>
  <rcc rId="39410" sId="16">
    <oc r="E18">
      <v>4000</v>
    </oc>
    <nc r="E18"/>
  </rcc>
  <rcc rId="39411" sId="16">
    <oc r="E19">
      <v>20200</v>
    </oc>
    <nc r="E19"/>
  </rcc>
  <rcc rId="39412" sId="16">
    <oc r="E20">
      <v>41062</v>
    </oc>
    <nc r="E20"/>
  </rcc>
  <rcc rId="39413" sId="16">
    <oc r="E21">
      <v>744</v>
    </oc>
    <nc r="E21"/>
  </rcc>
  <rcc rId="39414" sId="16">
    <oc r="E24">
      <v>26753</v>
    </oc>
    <nc r="E24"/>
  </rcc>
  <rcc rId="39415" sId="16">
    <oc r="E25">
      <v>79225</v>
    </oc>
    <nc r="E25"/>
  </rcc>
  <rcc rId="39416" sId="16">
    <oc r="E26">
      <v>20419</v>
    </oc>
    <nc r="E26"/>
  </rcc>
  <rcc rId="39417" sId="16">
    <oc r="F1" t="inlineStr">
      <is>
        <t>Декабрь</t>
      </is>
    </oc>
    <nc r="F1" t="inlineStr">
      <is>
        <t>Январь</t>
      </is>
    </nc>
  </rcc>
  <rcc rId="39418" sId="16" numFmtId="19">
    <oc r="D2">
      <v>45254</v>
    </oc>
    <nc r="D2">
      <v>45279</v>
    </nc>
  </rcc>
  <rcc rId="39419" sId="16" numFmtId="19">
    <oc r="E2">
      <v>45278</v>
    </oc>
    <nc r="E2">
      <v>45313</v>
    </nc>
  </rcc>
  <rcc rId="39420" sId="10">
    <oc r="A2" t="inlineStr">
      <is>
        <t>Декабрь 2023 года</t>
      </is>
    </oc>
    <nc r="A2" t="inlineStr">
      <is>
        <t>Январь 2024 года</t>
      </is>
    </nc>
  </rcc>
  <rcc rId="39421" sId="13">
    <oc r="A1" t="inlineStr">
      <is>
        <t>СПРАВОЧНАЯ ИНФОРМАЦИЯ потребление коммунальных услуг в здании по адресу г.Химки, ул.Лавочкина, д.13 декабрь 2023г.</t>
      </is>
    </oc>
    <nc r="A1" t="inlineStr">
      <is>
        <t>СПРАВОЧНАЯ ИНФОРМАЦИЯ потребление коммунальных услуг в здании по адресу г.Химки, ул.Лавочкина, д.13 январь 2024г.</t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22" sId="16">
    <nc r="E4">
      <v>1101</v>
    </nc>
  </rcc>
  <rcc rId="39423" sId="16">
    <nc r="E7">
      <v>10326</v>
    </nc>
  </rcc>
  <rcc rId="39424" sId="16">
    <nc r="E8">
      <v>934</v>
    </nc>
  </rcc>
  <rcc rId="39425" sId="16">
    <nc r="E11">
      <v>27450</v>
    </nc>
  </rcc>
  <rcc rId="39426" sId="16">
    <nc r="E12">
      <v>17147</v>
    </nc>
  </rcc>
  <rcc rId="39427" sId="16">
    <nc r="E15">
      <v>1384</v>
    </nc>
  </rcc>
  <rcc rId="39428" sId="16">
    <nc r="E16">
      <v>8162</v>
    </nc>
  </rcc>
  <rcc rId="39429" sId="16">
    <nc r="E17">
      <v>27559</v>
    </nc>
  </rcc>
  <rcc rId="39430" sId="16">
    <oc r="B17" t="inlineStr">
      <is>
        <t xml:space="preserve">(ОДН)                  </t>
      </is>
    </oc>
    <nc r="B17" t="inlineStr">
      <is>
        <t xml:space="preserve">Свободно(ОДН)                  </t>
      </is>
    </nc>
  </rcc>
  <rcc rId="39431" sId="16">
    <nc r="E18">
      <v>4436</v>
    </nc>
  </rcc>
  <rcc rId="39432" sId="16">
    <nc r="E19">
      <v>20309</v>
    </nc>
  </rcc>
  <rcc rId="39433" sId="16">
    <nc r="E21">
      <v>760</v>
    </nc>
  </rcc>
  <rcc rId="39434" sId="16">
    <nc r="E24">
      <v>26753</v>
    </nc>
  </rcc>
  <rcc rId="39435" sId="16">
    <nc r="E25">
      <v>79887</v>
    </nc>
  </rcc>
  <rcc rId="39436" sId="16">
    <nc r="E26">
      <v>21350</v>
    </nc>
  </rcc>
  <rcc rId="39437" sId="16">
    <nc r="E20">
      <v>41126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38" sId="16">
    <nc r="E9">
      <v>1975</v>
    </nc>
  </rcc>
  <rcc rId="39439" sId="16">
    <nc r="E13">
      <v>25797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40" sId="1">
    <nc r="D8">
      <v>7524</v>
    </nc>
  </rcc>
  <rcc rId="39441" sId="1">
    <nc r="D9">
      <v>3245</v>
    </nc>
  </rcc>
  <rcc rId="39442" sId="1">
    <nc r="D10">
      <v>16003</v>
    </nc>
  </rcc>
  <rcc rId="39443" sId="1">
    <nc r="D11">
      <v>21426</v>
    </nc>
  </rcc>
  <rcc rId="39444" sId="1">
    <oc r="C13">
      <v>7284</v>
    </oc>
    <nc r="C13">
      <v>7359</v>
    </nc>
  </rcc>
  <rcc rId="39445" sId="1">
    <oc r="C14">
      <v>5401</v>
    </oc>
    <nc r="C14">
      <v>5456</v>
    </nc>
  </rcc>
  <rcc rId="39446" sId="1">
    <oc r="C15">
      <v>4675</v>
    </oc>
    <nc r="C15">
      <v>4743</v>
    </nc>
  </rcc>
  <rcc rId="39447" sId="1">
    <oc r="C16">
      <v>8286</v>
    </oc>
    <nc r="C16">
      <v>8394</v>
    </nc>
  </rcc>
  <rcc rId="39448" sId="1">
    <oc r="D13">
      <v>7359</v>
    </oc>
    <nc r="D13">
      <v>7470</v>
    </nc>
  </rcc>
  <rcc rId="39449" sId="1">
    <oc r="D14">
      <v>5456</v>
    </oc>
    <nc r="D14">
      <v>5550</v>
    </nc>
  </rcc>
  <rcc rId="39450" sId="1">
    <oc r="D15">
      <v>4743</v>
    </oc>
    <nc r="D15">
      <v>4848</v>
    </nc>
  </rcc>
  <rcc rId="39451" sId="1">
    <oc r="D16">
      <v>8394</v>
    </oc>
    <nc r="D16">
      <v>8572</v>
    </nc>
  </rcc>
  <rcc rId="39452" sId="1">
    <nc r="D18">
      <v>12828</v>
    </nc>
  </rcc>
  <rcc rId="39453" sId="1">
    <nc r="D19">
      <v>3580</v>
    </nc>
  </rcc>
  <rcc rId="39454" sId="1">
    <nc r="D20">
      <v>11636</v>
    </nc>
  </rcc>
  <rcc rId="39455" sId="1">
    <nc r="D21">
      <v>14217</v>
    </nc>
  </rcc>
  <rcc rId="39456" sId="1">
    <nc r="D30">
      <v>4552</v>
    </nc>
  </rcc>
  <rcc rId="39457" sId="1">
    <nc r="D31">
      <v>4322</v>
    </nc>
  </rcc>
  <rcc rId="39458" sId="1">
    <nc r="D33">
      <v>21395</v>
    </nc>
  </rcc>
  <rcc rId="39459" sId="1">
    <nc r="D34">
      <v>16010</v>
    </nc>
  </rcc>
  <rcc rId="39460" sId="1">
    <nc r="D36">
      <v>16331</v>
    </nc>
  </rcc>
  <rcc rId="39461" sId="1">
    <nc r="D37">
      <v>2792</v>
    </nc>
  </rcc>
  <rcc rId="39462" sId="1">
    <nc r="D38">
      <v>31143</v>
    </nc>
  </rcc>
  <rcc rId="39463" sId="1">
    <nc r="D39">
      <v>25938</v>
    </nc>
  </rcc>
  <rcc rId="39464" sId="1">
    <nc r="D45">
      <v>13700</v>
    </nc>
  </rcc>
  <rcc rId="39465" sId="1">
    <nc r="D46">
      <v>8216</v>
    </nc>
  </rcc>
  <rcc rId="39466" sId="1">
    <nc r="D47">
      <v>1556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67" sId="5">
    <nc r="E6">
      <v>15195</v>
    </nc>
  </rcc>
  <rcc rId="39468" sId="5">
    <nc r="E7">
      <v>6000</v>
    </nc>
  </rcc>
  <rcc rId="39469" sId="5">
    <nc r="E8">
      <v>19720</v>
    </nc>
  </rcc>
  <rcc rId="39470" sId="5">
    <nc r="E9">
      <v>12985</v>
    </nc>
  </rcc>
  <rcc rId="39471" sId="5">
    <nc r="E10">
      <v>22895</v>
    </nc>
  </rcc>
  <rcc rId="39472" sId="5">
    <nc r="E11">
      <v>45955</v>
    </nc>
  </rcc>
  <rcc rId="39473" sId="5">
    <nc r="E12">
      <v>22875</v>
    </nc>
  </rcc>
  <rcc rId="39474" sId="5">
    <nc r="E13">
      <v>14655</v>
    </nc>
  </rcc>
  <rcc rId="39475" sId="5">
    <nc r="E14">
      <v>290</v>
    </nc>
  </rcc>
  <rcc rId="39476" sId="5">
    <nc r="E15">
      <v>20295</v>
    </nc>
  </rcc>
  <rcc rId="39477" sId="5">
    <nc r="E16">
      <v>8080</v>
    </nc>
  </rcc>
  <rcc rId="39478" sId="5">
    <nc r="E17">
      <v>33865</v>
    </nc>
  </rcc>
  <rcc rId="39479" sId="5">
    <nc r="E18">
      <v>20300</v>
    </nc>
  </rcc>
  <rcc rId="39480" sId="5">
    <nc r="E19">
      <v>15465</v>
    </nc>
  </rcc>
  <rcc rId="39481" sId="5">
    <nc r="E20">
      <v>57280</v>
    </nc>
  </rcc>
  <rcc rId="39482" sId="5">
    <nc r="E21">
      <v>71800</v>
    </nc>
  </rcc>
  <rcc rId="39483" sId="5">
    <nc r="E22">
      <v>56375</v>
    </nc>
  </rcc>
  <rcc rId="39484" sId="5">
    <nc r="E23">
      <v>12765</v>
    </nc>
  </rcc>
  <rcc rId="39485" sId="5">
    <nc r="E24">
      <v>9325</v>
    </nc>
  </rcc>
  <rcc rId="39486" sId="5">
    <nc r="E25">
      <v>14560</v>
    </nc>
  </rcc>
  <rcc rId="39487" sId="5">
    <nc r="E26">
      <v>9710</v>
    </nc>
  </rcc>
  <rcc rId="39488" sId="5">
    <nc r="E27">
      <v>6125</v>
    </nc>
  </rcc>
  <rcc rId="39489" sId="5">
    <nc r="E28">
      <v>7755</v>
    </nc>
  </rcc>
  <rcc rId="39490" sId="5">
    <nc r="E29">
      <v>25565</v>
    </nc>
  </rcc>
  <rcc rId="39491" sId="5">
    <nc r="E30">
      <v>64315</v>
    </nc>
  </rcc>
  <rcc rId="39492" sId="5">
    <nc r="E31">
      <v>22050</v>
    </nc>
  </rcc>
  <rcc rId="39493" sId="5">
    <nc r="E32">
      <v>20030</v>
    </nc>
  </rcc>
  <rcc rId="39494" sId="5">
    <nc r="E33">
      <v>56260</v>
    </nc>
  </rcc>
  <rcc rId="39495" sId="5">
    <nc r="E34">
      <v>14745</v>
    </nc>
  </rcc>
  <rcc rId="39496" sId="5">
    <nc r="E35">
      <v>11520</v>
    </nc>
  </rcc>
  <rcc rId="39497" sId="5">
    <nc r="E36">
      <v>72265</v>
    </nc>
  </rcc>
  <rcc rId="39498" sId="5">
    <nc r="E37">
      <v>29040</v>
    </nc>
  </rcc>
  <rcc rId="39499" sId="5">
    <nc r="E38">
      <v>95095</v>
    </nc>
  </rcc>
  <rcc rId="39500" sId="5">
    <nc r="E39">
      <v>13725</v>
    </nc>
  </rcc>
  <rcc rId="39501" sId="5">
    <nc r="E40">
      <v>66310</v>
    </nc>
  </rcc>
  <rcc rId="39502" sId="5">
    <nc r="E41">
      <v>20615</v>
    </nc>
  </rcc>
  <rcc rId="39503" sId="5">
    <nc r="E42">
      <v>110065</v>
    </nc>
  </rcc>
  <rcc rId="39504" sId="5">
    <nc r="E43">
      <v>15460</v>
    </nc>
  </rcc>
  <rcc rId="39505" sId="5">
    <nc r="E44">
      <v>23745</v>
    </nc>
  </rcc>
  <rcc rId="39506" sId="5">
    <nc r="E45">
      <v>21565</v>
    </nc>
  </rcc>
  <rcc rId="39507" sId="5">
    <nc r="E46">
      <v>1200</v>
    </nc>
  </rcc>
  <rcc rId="39508" sId="5">
    <nc r="E47">
      <v>13735</v>
    </nc>
  </rcc>
  <rcc rId="39509" sId="5">
    <nc r="E48">
      <v>27110</v>
    </nc>
  </rcc>
  <rcc rId="39510" sId="5">
    <nc r="E49">
      <v>36075</v>
    </nc>
  </rcc>
  <rcc rId="39511" sId="5">
    <nc r="E50">
      <v>21390</v>
    </nc>
  </rcc>
  <rcc rId="39512" sId="5">
    <nc r="E51">
      <v>4080</v>
    </nc>
  </rcc>
  <rcc rId="39513" sId="5">
    <nc r="E52">
      <v>24020</v>
    </nc>
  </rcc>
  <rcc rId="39514" sId="5">
    <nc r="E53">
      <v>37285</v>
    </nc>
  </rcc>
  <rcc rId="39515" sId="5">
    <nc r="E54">
      <v>45015</v>
    </nc>
  </rcc>
  <rcc rId="39516" sId="5">
    <nc r="E55">
      <v>10695</v>
    </nc>
  </rcc>
  <rcc rId="39517" sId="5">
    <nc r="E56">
      <v>270960</v>
    </nc>
  </rcc>
  <rcc rId="39518" sId="5">
    <nc r="E57">
      <v>33975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19" sId="5">
    <nc r="E58">
      <v>12670</v>
    </nc>
  </rcc>
  <rcc rId="39520" sId="5">
    <nc r="E61">
      <v>4695</v>
    </nc>
  </rcc>
  <rcc rId="39521" sId="5">
    <nc r="E62">
      <v>9695</v>
    </nc>
  </rcc>
  <rcc rId="39522" sId="5">
    <nc r="E63">
      <v>2680</v>
    </nc>
  </rcc>
  <rcc rId="39523" sId="5">
    <nc r="E64">
      <v>21320</v>
    </nc>
  </rcc>
  <rcc rId="39524" sId="5">
    <nc r="E65">
      <v>7760</v>
    </nc>
  </rcc>
  <rcc rId="39525" sId="5">
    <nc r="E66">
      <v>25025</v>
    </nc>
  </rcc>
  <rcc rId="39526" sId="5">
    <nc r="E67">
      <v>36100</v>
    </nc>
  </rcc>
  <rcc rId="39527" sId="5">
    <nc r="E68">
      <v>6795</v>
    </nc>
  </rcc>
  <rcc rId="39528" sId="5">
    <nc r="E69">
      <v>1655</v>
    </nc>
  </rcc>
  <rcc rId="39529" sId="5">
    <nc r="E70">
      <v>20925</v>
    </nc>
  </rcc>
  <rcc rId="39530" sId="5">
    <nc r="E71">
      <v>37540</v>
    </nc>
  </rcc>
  <rcc rId="39531" sId="5">
    <nc r="E72">
      <v>34685</v>
    </nc>
  </rcc>
  <rcc rId="39532" sId="5">
    <nc r="E73">
      <v>4320</v>
    </nc>
  </rcc>
  <rcc rId="39533" sId="5">
    <nc r="E74">
      <v>10095</v>
    </nc>
  </rcc>
  <rcc rId="39534" sId="5">
    <nc r="E75">
      <v>6000</v>
    </nc>
  </rcc>
  <rcc rId="39535" sId="5">
    <nc r="E76">
      <v>63550</v>
    </nc>
  </rcc>
  <rcc rId="39536" sId="5">
    <nc r="E77">
      <v>13800</v>
    </nc>
  </rcc>
  <rcc rId="39537" sId="5">
    <nc r="E78">
      <v>12850</v>
    </nc>
  </rcc>
  <rcc rId="39538" sId="5">
    <nc r="E79">
      <v>11050</v>
    </nc>
  </rcc>
  <rcc rId="39539" sId="5">
    <nc r="E80">
      <v>9215</v>
    </nc>
  </rcc>
  <rcc rId="39540" sId="5">
    <nc r="E81">
      <v>11285</v>
    </nc>
  </rcc>
  <rcc rId="39541" sId="5">
    <nc r="E82">
      <v>2585</v>
    </nc>
  </rcc>
  <rcc rId="39542" sId="5">
    <nc r="E83">
      <v>16560</v>
    </nc>
  </rcc>
  <rcc rId="39543" sId="5">
    <nc r="E84">
      <v>245</v>
    </nc>
  </rcc>
  <rcc rId="39544" sId="5">
    <nc r="E85">
      <v>26275</v>
    </nc>
  </rcc>
  <rcc rId="39545" sId="5">
    <nc r="E86">
      <v>27750</v>
    </nc>
  </rcc>
  <rcc rId="39546" sId="5">
    <nc r="E87">
      <v>9215</v>
    </nc>
  </rcc>
  <rcc rId="39547" sId="5">
    <nc r="E88">
      <v>3165</v>
    </nc>
  </rcc>
  <rcc rId="39548" sId="5">
    <nc r="E89">
      <v>46355</v>
    </nc>
  </rcc>
  <rcc rId="39549" sId="5">
    <nc r="E90">
      <v>27875</v>
    </nc>
  </rcc>
  <rcc rId="39550" sId="5">
    <nc r="E91">
      <v>71870</v>
    </nc>
  </rcc>
  <rcc rId="39551" sId="5">
    <nc r="E92">
      <v>42750</v>
    </nc>
  </rcc>
  <rcc rId="39552" sId="5">
    <nc r="E93">
      <v>795</v>
    </nc>
  </rcc>
  <rcc rId="39553" sId="5">
    <nc r="E94">
      <v>3810</v>
    </nc>
  </rcc>
  <rcc rId="39554" sId="5">
    <nc r="E95">
      <v>23395</v>
    </nc>
  </rcc>
  <rcc rId="39555" sId="5">
    <nc r="E96">
      <v>10065</v>
    </nc>
  </rcc>
  <rcc rId="39556" sId="5">
    <nc r="E97">
      <v>36375</v>
    </nc>
  </rcc>
  <rcc rId="39557" sId="5">
    <nc r="E98">
      <v>9245</v>
    </nc>
  </rcc>
  <rcc rId="39558" sId="5">
    <nc r="E99">
      <v>50510</v>
    </nc>
  </rcc>
  <rcc rId="39559" sId="5">
    <nc r="E100">
      <v>33040</v>
    </nc>
  </rcc>
  <rcc rId="39560" sId="5">
    <nc r="E101">
      <v>35540</v>
    </nc>
  </rcc>
  <rcc rId="39561" sId="5">
    <nc r="E102">
      <v>19735</v>
    </nc>
  </rcc>
  <rcc rId="39562" sId="5">
    <nc r="E103">
      <v>16140</v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63" sId="5">
    <nc r="E104">
      <v>24800</v>
    </nc>
  </rcc>
  <rcc rId="39564" sId="5">
    <nc r="E105">
      <v>5485</v>
    </nc>
  </rcc>
  <rcc rId="39565" sId="5">
    <nc r="E106">
      <v>10625</v>
    </nc>
  </rcc>
  <rcc rId="39566" sId="5">
    <nc r="E107">
      <v>5480</v>
    </nc>
  </rcc>
  <rcc rId="39567" sId="5">
    <nc r="E108">
      <v>100465</v>
    </nc>
  </rcc>
  <rcc rId="39568" sId="5">
    <nc r="E109">
      <v>35440</v>
    </nc>
  </rcc>
  <rcc rId="39569" sId="5">
    <nc r="E110">
      <v>18430</v>
    </nc>
  </rcc>
  <rcc rId="39570" sId="5">
    <nc r="E111">
      <v>32275</v>
    </nc>
  </rcc>
  <rcc rId="39571" sId="5">
    <nc r="E112">
      <v>6620</v>
    </nc>
  </rcc>
  <rcc rId="39572" sId="5">
    <nc r="E113">
      <v>20170</v>
    </nc>
  </rcc>
  <rcc rId="39573" sId="5">
    <nc r="E114">
      <v>13610</v>
    </nc>
  </rcc>
  <rcc rId="39574" sId="5">
    <nc r="E115">
      <v>49200</v>
    </nc>
  </rcc>
  <rcc rId="39575" sId="5">
    <nc r="E116">
      <v>38515</v>
    </nc>
  </rcc>
  <rcc rId="39576" sId="5">
    <nc r="E117">
      <v>98890</v>
    </nc>
  </rcc>
  <rcc rId="39577" sId="5">
    <nc r="E118">
      <v>45350</v>
    </nc>
  </rcc>
  <rcc rId="39578" sId="5">
    <nc r="E119">
      <v>4170</v>
    </nc>
  </rcc>
  <rcc rId="39579" sId="5">
    <nc r="E120">
      <v>89170</v>
    </nc>
  </rcc>
  <rcc rId="39580" sId="5">
    <nc r="E122">
      <v>16555</v>
    </nc>
  </rcc>
  <rcc rId="39581" sId="5">
    <nc r="E123">
      <v>5810</v>
    </nc>
  </rcc>
  <rcc rId="39582" sId="5">
    <nc r="E124">
      <v>9770</v>
    </nc>
  </rcc>
  <rcc rId="39583" sId="5">
    <nc r="E125">
      <v>11400</v>
    </nc>
  </rcc>
  <rcc rId="39584" sId="5">
    <nc r="E126">
      <v>33770</v>
    </nc>
  </rcc>
  <rcc rId="39585" sId="5">
    <nc r="E127">
      <v>67315</v>
    </nc>
  </rcc>
  <rcc rId="39586" sId="5">
    <nc r="E128">
      <v>13440</v>
    </nc>
  </rcc>
  <rcc rId="39587" sId="5">
    <nc r="E129">
      <v>17110</v>
    </nc>
  </rcc>
  <rcc rId="39588" sId="5">
    <nc r="E130">
      <v>12540</v>
    </nc>
  </rcc>
  <rcc rId="39589" sId="5">
    <nc r="E131">
      <v>9050</v>
    </nc>
  </rcc>
  <rcc rId="39590" sId="5">
    <nc r="E132">
      <v>10480</v>
    </nc>
  </rcc>
  <rcc rId="39591" sId="5">
    <nc r="E133">
      <v>20340</v>
    </nc>
  </rcc>
  <rcc rId="39592" sId="5">
    <nc r="E134">
      <v>20270</v>
    </nc>
  </rcc>
  <rcc rId="39593" sId="5">
    <nc r="E135">
      <v>32490</v>
    </nc>
  </rcc>
  <rcc rId="39594" sId="5">
    <nc r="E136">
      <v>61190</v>
    </nc>
  </rcc>
  <rcc rId="39595" sId="5">
    <nc r="E137">
      <v>30965</v>
    </nc>
  </rcc>
  <rcc rId="39596" sId="5">
    <nc r="E138">
      <v>31380</v>
    </nc>
  </rcc>
  <rcc rId="39597" sId="5">
    <nc r="E139">
      <v>42260</v>
    </nc>
  </rcc>
  <rcc rId="39598" sId="5">
    <nc r="E140">
      <v>20640</v>
    </nc>
  </rcc>
  <rcc rId="39599" sId="5">
    <nc r="E141">
      <v>9845</v>
    </nc>
  </rcc>
  <rcc rId="39600" sId="5">
    <nc r="E142">
      <v>29835</v>
    </nc>
  </rcc>
  <rcc rId="39601" sId="5">
    <nc r="E143">
      <v>42910</v>
    </nc>
  </rcc>
  <rcc rId="39602" sId="5">
    <nc r="E144">
      <v>61990</v>
    </nc>
  </rcc>
  <rcc rId="39603" sId="5">
    <nc r="E145">
      <v>12515</v>
    </nc>
  </rcc>
  <rcc rId="39604" sId="5">
    <nc r="E146">
      <v>14695</v>
    </nc>
  </rcc>
  <rcc rId="39605" sId="5">
    <nc r="E147">
      <v>32860</v>
    </nc>
  </rcc>
  <rcc rId="39606" sId="5">
    <nc r="E148">
      <v>15975</v>
    </nc>
  </rcc>
  <rcc rId="39607" sId="5">
    <nc r="E149">
      <v>41275</v>
    </nc>
  </rcc>
  <rcc rId="39608" sId="5">
    <nc r="E151">
      <v>48215</v>
    </nc>
  </rcc>
  <rcc rId="39609" sId="5">
    <nc r="E152">
      <v>24580</v>
    </nc>
  </rcc>
  <rcc rId="39610" sId="5">
    <nc r="E154">
      <v>30285</v>
    </nc>
  </rcc>
  <rcc rId="39611" sId="5">
    <nc r="E155">
      <v>82790</v>
    </nc>
  </rcc>
  <rfmt sheetId="5" sqref="E150">
    <dxf>
      <fill>
        <patternFill>
          <bgColor rgb="FFFF0000"/>
        </patternFill>
      </fill>
    </dxf>
  </rfmt>
  <rfmt sheetId="5" sqref="E153">
    <dxf>
      <fill>
        <patternFill>
          <bgColor rgb="FFFF0000"/>
        </patternFill>
      </fill>
    </dxf>
  </rfmt>
  <rcc rId="39612" sId="5">
    <nc r="E156">
      <v>27495</v>
    </nc>
  </rcc>
  <rcc rId="39613" sId="5">
    <nc r="E157">
      <v>38995</v>
    </nc>
  </rcc>
  <rcc rId="39614" sId="5">
    <nc r="E158">
      <v>6895</v>
    </nc>
  </rcc>
  <rcc rId="39615" sId="5">
    <nc r="E159">
      <v>8690</v>
    </nc>
  </rcc>
  <rcc rId="39616" sId="5">
    <nc r="E160">
      <v>17915</v>
    </nc>
  </rcc>
  <rcc rId="39617" sId="5">
    <nc r="E161">
      <v>93045</v>
    </nc>
  </rcc>
  <rcc rId="39618" sId="5">
    <nc r="E162">
      <v>78605</v>
    </nc>
  </rcc>
  <rcc rId="39619" sId="5">
    <nc r="E163">
      <v>22845</v>
    </nc>
  </rcc>
  <rcc rId="39620" sId="5">
    <nc r="E164">
      <v>46975</v>
    </nc>
  </rcc>
  <rcc rId="39621" sId="5">
    <nc r="E165">
      <v>1360</v>
    </nc>
  </rcc>
  <rcc rId="39622" sId="5">
    <nc r="E166">
      <v>24895</v>
    </nc>
  </rcc>
  <rcc rId="39623" sId="5">
    <nc r="E167">
      <v>2375</v>
    </nc>
  </rcc>
  <rcc rId="39624" sId="5">
    <nc r="E168">
      <v>14400</v>
    </nc>
  </rcc>
  <rcc rId="39625" sId="5">
    <nc r="E169">
      <v>13975</v>
    </nc>
  </rcc>
  <rcc rId="39626" sId="5">
    <nc r="E170">
      <v>12380</v>
    </nc>
  </rcc>
  <rcc rId="39627" sId="5">
    <nc r="E171">
      <v>73650</v>
    </nc>
  </rcc>
  <rcc rId="39628" sId="5">
    <nc r="E172">
      <v>42005</v>
    </nc>
  </rcc>
  <rcc rId="39629" sId="5">
    <nc r="E173">
      <v>21720</v>
    </nc>
  </rcc>
  <rcc rId="39630" sId="5">
    <nc r="E174">
      <v>11570</v>
    </nc>
  </rcc>
  <rcc rId="39631" sId="5">
    <nc r="E175">
      <v>56225</v>
    </nc>
  </rcc>
  <rcc rId="39632" sId="5">
    <nc r="E176">
      <v>46270</v>
    </nc>
  </rcc>
  <rcc rId="39633" sId="5">
    <nc r="E177">
      <v>37250</v>
    </nc>
  </rcc>
  <rcc rId="39634" sId="5">
    <nc r="E178">
      <v>1375</v>
    </nc>
  </rcc>
  <rcc rId="39635" sId="5">
    <nc r="E179">
      <v>51875</v>
    </nc>
  </rcc>
  <rcc rId="39636" sId="5">
    <nc r="E180">
      <v>41060</v>
    </nc>
  </rcc>
  <rcc rId="39637" sId="5">
    <nc r="E181">
      <v>11935</v>
    </nc>
  </rcc>
  <rcc rId="39638" sId="5">
    <nc r="E182">
      <v>10415</v>
    </nc>
  </rcc>
  <rcc rId="39639" sId="5">
    <nc r="E183">
      <v>33025</v>
    </nc>
  </rcc>
  <rcc rId="39640" sId="5">
    <nc r="E184">
      <v>25800</v>
    </nc>
  </rcc>
  <rcc rId="39641" sId="5">
    <nc r="E185">
      <v>12185</v>
    </nc>
  </rcc>
  <rcc rId="39642" sId="5">
    <nc r="E186">
      <v>21220</v>
    </nc>
  </rcc>
  <rcc rId="39643" sId="5">
    <nc r="E187">
      <v>41115</v>
    </nc>
  </rcc>
  <rcc rId="39644" sId="5">
    <nc r="E188">
      <v>14830</v>
    </nc>
  </rcc>
  <rcc rId="39645" sId="5">
    <nc r="E189">
      <v>128275</v>
    </nc>
  </rcc>
  <rcc rId="39646" sId="5">
    <nc r="E190">
      <v>9990</v>
    </nc>
  </rcc>
  <rcc rId="39647" sId="5">
    <nc r="E191">
      <v>29370</v>
    </nc>
  </rcc>
  <rcc rId="39648" sId="5">
    <nc r="E192">
      <v>37645</v>
    </nc>
  </rcc>
  <rcc rId="39649" sId="5">
    <nc r="E193">
      <v>28940</v>
    </nc>
  </rcc>
  <rcc rId="39650" sId="5">
    <nc r="E194">
      <v>10225</v>
    </nc>
  </rcc>
  <rcc rId="39651" sId="5">
    <nc r="E195">
      <v>11530</v>
    </nc>
  </rcc>
  <rcc rId="39652" sId="5">
    <nc r="E196">
      <v>28975</v>
    </nc>
  </rcc>
  <rcc rId="39653" sId="5">
    <nc r="E197">
      <v>10775</v>
    </nc>
  </rcc>
  <rcc rId="39654" sId="5">
    <nc r="E198">
      <v>19415</v>
    </nc>
  </rcc>
  <rcc rId="39655" sId="5">
    <nc r="E199">
      <v>16725</v>
    </nc>
  </rcc>
  <rcc rId="39656" sId="5">
    <nc r="E200">
      <v>23010</v>
    </nc>
  </rcc>
  <rcc rId="39657" sId="5">
    <nc r="E201">
      <v>17740</v>
    </nc>
  </rcc>
  <rcc rId="39658" sId="5">
    <nc r="G150">
      <v>39730</v>
    </nc>
  </rcc>
  <rfmt sheetId="5" sqref="E153">
    <dxf>
      <fill>
        <patternFill>
          <bgColor theme="0"/>
        </patternFill>
      </fill>
    </dxf>
  </rfmt>
  <rcc rId="39659" sId="5">
    <nc r="E153">
      <v>1405</v>
    </nc>
  </rcc>
  <rfmt sheetId="5" sqref="F150">
    <dxf>
      <fill>
        <patternFill>
          <bgColor rgb="FFFF0000"/>
        </patternFill>
      </fill>
    </dxf>
  </rfmt>
  <rfmt sheetId="5" sqref="E150">
    <dxf>
      <fill>
        <patternFill>
          <bgColor theme="0"/>
        </patternFill>
      </fill>
    </dxf>
  </rfmt>
  <rcc rId="39660" sId="5">
    <oc r="D150">
      <v>39730</v>
    </oc>
    <nc r="D150"/>
  </rcc>
  <rcc rId="39661" sId="5">
    <oc r="F150">
      <f>E150-D150</f>
    </oc>
    <nc r="F150">
      <v>77</v>
    </nc>
  </rcc>
  <rcc rId="39662" sId="5">
    <oc r="E8">
      <v>19720</v>
    </oc>
    <nc r="E8">
      <v>19730</v>
    </nc>
  </rcc>
  <rcc rId="39663" sId="5">
    <oc r="E10">
      <v>22895</v>
    </oc>
    <nc r="E10">
      <v>22905</v>
    </nc>
  </rcc>
  <rcc rId="39664" sId="5">
    <oc r="E12">
      <v>22875</v>
    </oc>
    <nc r="E12">
      <v>22885</v>
    </nc>
  </rcc>
  <rcc rId="39665" sId="5">
    <oc r="E16">
      <v>8080</v>
    </oc>
    <nc r="E16">
      <v>8085</v>
    </nc>
  </rcc>
  <rcc rId="39666" sId="5">
    <oc r="E18">
      <v>20300</v>
    </oc>
    <nc r="E18">
      <v>20310</v>
    </nc>
  </rcc>
  <rcc rId="39667" sId="5">
    <oc r="E19">
      <v>15465</v>
    </oc>
    <nc r="E19">
      <v>15475</v>
    </nc>
  </rcc>
  <rcc rId="39668" sId="5">
    <oc r="E20">
      <v>57280</v>
    </oc>
    <nc r="E20">
      <v>57290</v>
    </nc>
  </rcc>
  <rcc rId="39669" sId="5">
    <oc r="E21">
      <v>71800</v>
    </oc>
    <nc r="E21">
      <v>71810</v>
    </nc>
  </rcc>
  <rcc rId="39670" sId="5">
    <oc r="E22">
      <v>56375</v>
    </oc>
    <nc r="E22">
      <v>56385</v>
    </nc>
  </rcc>
  <rcc rId="39671" sId="5">
    <oc r="E24">
      <v>9325</v>
    </oc>
    <nc r="E24">
      <v>9335</v>
    </nc>
  </rcc>
  <rcc rId="39672" sId="5">
    <oc r="E27">
      <v>6125</v>
    </oc>
    <nc r="E27">
      <v>6135</v>
    </nc>
  </rcc>
  <rcc rId="39673" sId="5">
    <oc r="E29">
      <v>25565</v>
    </oc>
    <nc r="E29">
      <v>25575</v>
    </nc>
  </rcc>
  <rcc rId="39674" sId="5">
    <oc r="E30">
      <v>64315</v>
    </oc>
    <nc r="E30">
      <v>64325</v>
    </nc>
  </rcc>
  <rcc rId="39675" sId="5">
    <oc r="E31">
      <v>22050</v>
    </oc>
    <nc r="E31">
      <v>22060</v>
    </nc>
  </rcc>
  <rcc rId="39676" sId="5">
    <oc r="E32">
      <v>20030</v>
    </oc>
    <nc r="E32">
      <v>20035</v>
    </nc>
  </rcc>
  <rcc rId="39677" sId="5">
    <oc r="E34">
      <v>14745</v>
    </oc>
    <nc r="E34">
      <v>14750</v>
    </nc>
  </rcc>
  <rcc rId="39678" sId="5">
    <oc r="E36">
      <v>72265</v>
    </oc>
    <nc r="E36">
      <v>72275</v>
    </nc>
  </rcc>
  <rcc rId="39679" sId="5">
    <oc r="E37">
      <v>29040</v>
    </oc>
    <nc r="E37">
      <v>29050</v>
    </nc>
  </rcc>
  <rcc rId="39680" sId="5">
    <oc r="E38">
      <v>95095</v>
    </oc>
    <nc r="E38">
      <v>95105</v>
    </nc>
  </rcc>
  <rcc rId="39681" sId="5">
    <oc r="E39">
      <v>13725</v>
    </oc>
    <nc r="E39">
      <v>13735</v>
    </nc>
  </rcc>
  <rcc rId="39682" sId="5">
    <oc r="E41">
      <v>20615</v>
    </oc>
    <nc r="E41">
      <v>20620</v>
    </nc>
  </rcc>
  <rcc rId="39683" sId="5">
    <oc r="E42">
      <v>110065</v>
    </oc>
    <nc r="E42">
      <v>110075</v>
    </nc>
  </rcc>
  <rcc rId="39684" sId="5">
    <oc r="E45">
      <v>21565</v>
    </oc>
    <nc r="E45">
      <v>21575</v>
    </nc>
  </rcc>
  <rcc rId="39685" sId="5">
    <oc r="E47">
      <v>13735</v>
    </oc>
    <nc r="E47">
      <v>13745</v>
    </nc>
  </rcc>
  <rcc rId="39686" sId="5">
    <oc r="E48">
      <v>27110</v>
    </oc>
    <nc r="E48">
      <v>27120</v>
    </nc>
  </rcc>
  <rcc rId="39687" sId="5">
    <oc r="E50">
      <v>21390</v>
    </oc>
    <nc r="E50">
      <v>21400</v>
    </nc>
  </rcc>
  <rcc rId="39688" sId="5">
    <oc r="E51">
      <v>4080</v>
    </oc>
    <nc r="E51">
      <v>4090</v>
    </nc>
  </rcc>
  <rcc rId="39689" sId="5">
    <oc r="E52">
      <v>24020</v>
    </oc>
    <nc r="E52">
      <v>24030</v>
    </nc>
  </rcc>
  <rcc rId="39690" sId="5">
    <oc r="E54">
      <v>45015</v>
    </oc>
    <nc r="E54">
      <v>45025</v>
    </nc>
  </rcc>
  <rcc rId="39691" sId="5">
    <oc r="E55">
      <v>10695</v>
    </oc>
    <nc r="E55">
      <v>10705</v>
    </nc>
  </rcc>
  <rcc rId="39692" sId="5">
    <oc r="E56">
      <v>270960</v>
    </oc>
    <nc r="E56">
      <v>270980</v>
    </nc>
  </rcc>
  <rcc rId="39693" sId="5">
    <oc r="E57">
      <v>33975</v>
    </oc>
    <nc r="E57">
      <v>33985</v>
    </nc>
  </rcc>
  <rcc rId="39694" sId="5">
    <oc r="E58">
      <v>12670</v>
    </oc>
    <nc r="E58">
      <v>12680</v>
    </nc>
  </rcc>
  <rcmt sheetId="5" cell="F150" guid="{16763613-C306-47FA-9FD2-02DE433695A5}" author="HP" newLength="73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95" sId="5">
    <oc r="E67">
      <v>36100</v>
    </oc>
    <nc r="E67">
      <v>36120</v>
    </nc>
  </rcc>
  <rcc rId="39696" sId="5">
    <oc r="E69">
      <v>1655</v>
    </oc>
    <nc r="E69">
      <v>1665</v>
    </nc>
  </rcc>
  <rcc rId="39697" sId="5">
    <oc r="E74">
      <v>10095</v>
    </oc>
    <nc r="E74">
      <v>10105</v>
    </nc>
  </rcc>
  <rcc rId="39698" sId="5">
    <oc r="E76">
      <v>63550</v>
    </oc>
    <nc r="E76">
      <v>63560</v>
    </nc>
  </rcc>
  <rcc rId="39699" sId="5">
    <oc r="E77">
      <v>13800</v>
    </oc>
    <nc r="E77">
      <v>13810</v>
    </nc>
  </rcc>
  <rcc rId="39700" sId="5">
    <oc r="E79">
      <v>11050</v>
    </oc>
    <nc r="E79">
      <v>11060</v>
    </nc>
  </rcc>
  <rcc rId="39701" sId="5">
    <oc r="E80">
      <v>9215</v>
    </oc>
    <nc r="E80">
      <v>9220</v>
    </nc>
  </rcc>
  <rcc rId="39702" sId="5">
    <oc r="E83">
      <v>16560</v>
    </oc>
    <nc r="E83">
      <v>16570</v>
    </nc>
  </rcc>
  <rcc rId="39703" sId="5">
    <oc r="E89">
      <v>46355</v>
    </oc>
    <nc r="E89">
      <v>46375</v>
    </nc>
  </rcc>
  <rcc rId="39704" sId="5">
    <oc r="E91">
      <v>71870</v>
    </oc>
    <nc r="E91">
      <v>71880</v>
    </nc>
  </rcc>
  <rcc rId="39705" sId="5">
    <oc r="E92">
      <v>42750</v>
    </oc>
    <nc r="E92">
      <v>42760</v>
    </nc>
  </rcc>
  <rcc rId="39706" sId="5">
    <oc r="E93">
      <v>795</v>
    </oc>
    <nc r="E93">
      <v>805</v>
    </nc>
  </rcc>
  <rcc rId="39707" sId="5">
    <oc r="E94">
      <v>3810</v>
    </oc>
    <nc r="E94">
      <v>3820</v>
    </nc>
  </rcc>
  <rcc rId="39708" sId="5">
    <oc r="E95">
      <v>23395</v>
    </oc>
    <nc r="E95">
      <v>23405</v>
    </nc>
  </rcc>
  <rcc rId="39709" sId="5">
    <oc r="E97">
      <v>36375</v>
    </oc>
    <nc r="E97">
      <v>36385</v>
    </nc>
  </rcc>
  <rcc rId="39710" sId="5">
    <oc r="E99">
      <v>50510</v>
    </oc>
    <nc r="E99">
      <v>50530</v>
    </nc>
  </rcc>
  <rcc rId="39711" sId="5">
    <oc r="E100">
      <v>33040</v>
    </oc>
    <nc r="E100">
      <v>33050</v>
    </nc>
  </rcc>
  <rcc rId="39712" sId="5">
    <oc r="E101">
      <v>35540</v>
    </oc>
    <nc r="E101">
      <v>35550</v>
    </nc>
  </rcc>
  <rcc rId="39713" sId="5">
    <oc r="E102">
      <v>19735</v>
    </oc>
    <nc r="E102">
      <v>19745</v>
    </nc>
  </rcc>
  <rcc rId="39714" sId="5">
    <oc r="E103">
      <v>16140</v>
    </oc>
    <nc r="E103">
      <v>16150</v>
    </nc>
  </rcc>
  <rcc rId="39715" sId="5">
    <oc r="E105">
      <v>5485</v>
    </oc>
    <nc r="E105">
      <v>5495</v>
    </nc>
  </rcc>
  <rcc rId="39716" sId="5">
    <oc r="E108">
      <v>100465</v>
    </oc>
    <nc r="E108">
      <v>100475</v>
    </nc>
  </rcc>
  <rcc rId="39717" sId="5">
    <oc r="E110">
      <v>18430</v>
    </oc>
    <nc r="E110">
      <v>18440</v>
    </nc>
  </rcc>
  <rcc rId="39718" sId="5">
    <oc r="E111">
      <v>32275</v>
    </oc>
    <nc r="E111">
      <v>32295</v>
    </nc>
  </rcc>
  <rcc rId="39719" sId="5">
    <oc r="E115">
      <v>49200</v>
    </oc>
    <nc r="E115">
      <v>49210</v>
    </nc>
  </rcc>
  <rcc rId="39720" sId="5">
    <oc r="E116">
      <v>38515</v>
    </oc>
    <nc r="E116">
      <v>38525</v>
    </nc>
  </rcc>
  <rcc rId="39721" sId="5">
    <oc r="E118">
      <v>45350</v>
    </oc>
    <nc r="E118">
      <v>45370</v>
    </nc>
  </rcc>
  <rcc rId="39722" sId="5">
    <oc r="E119">
      <v>4170</v>
    </oc>
    <nc r="E119">
      <v>4180</v>
    </nc>
  </rcc>
  <rcc rId="39723" sId="5">
    <oc r="E120">
      <v>89170</v>
    </oc>
    <nc r="E120">
      <v>89180</v>
    </nc>
  </rcc>
  <rcc rId="39724" sId="5">
    <oc r="E124">
      <v>9770</v>
    </oc>
    <nc r="E124">
      <v>9780</v>
    </nc>
  </rcc>
  <rcc rId="39725" sId="5">
    <oc r="E126">
      <v>33770</v>
    </oc>
    <nc r="E126">
      <v>33780</v>
    </nc>
  </rcc>
  <rcc rId="39726" sId="5">
    <oc r="E127">
      <v>67315</v>
    </oc>
    <nc r="E127">
      <v>67335</v>
    </nc>
  </rcc>
  <rcc rId="39727" sId="5">
    <oc r="E128">
      <v>13440</v>
    </oc>
    <nc r="E128">
      <v>13450</v>
    </nc>
  </rcc>
  <rcc rId="39728" sId="5">
    <oc r="E135">
      <v>32490</v>
    </oc>
    <nc r="E135">
      <v>32890</v>
    </nc>
  </rcc>
  <rfmt sheetId="5" sqref="D135:F135">
    <dxf>
      <fill>
        <patternFill patternType="solid">
          <bgColor rgb="FFFF0000"/>
        </patternFill>
      </fill>
    </dxf>
  </rfmt>
  <rcc rId="39729" sId="5">
    <oc r="E138">
      <v>31380</v>
    </oc>
    <nc r="E138">
      <v>31390</v>
    </nc>
  </rcc>
  <rcc rId="39730" sId="5">
    <oc r="E142">
      <v>29835</v>
    </oc>
    <nc r="E142">
      <v>29845</v>
    </nc>
  </rcc>
  <rcc rId="39731" sId="5">
    <oc r="E144">
      <v>61990</v>
    </oc>
    <nc r="E144">
      <v>61995</v>
    </nc>
  </rcc>
  <rcc rId="39732" sId="5">
    <oc r="E145">
      <v>12515</v>
    </oc>
    <nc r="E145">
      <v>12525</v>
    </nc>
  </rcc>
  <rcc rId="39733" sId="5">
    <oc r="E147">
      <v>32860</v>
    </oc>
    <nc r="E147">
      <v>32870</v>
    </nc>
  </rcc>
  <rcc rId="39734" sId="5">
    <oc r="E151">
      <v>48215</v>
    </oc>
    <nc r="E151">
      <v>48225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35" sId="5">
    <oc r="E201">
      <v>17740</v>
    </oc>
    <nc r="E201">
      <v>17750</v>
    </nc>
  </rcc>
  <rcc rId="39736" sId="5">
    <oc r="E198">
      <v>19415</v>
    </oc>
    <nc r="E198">
      <v>19425</v>
    </nc>
  </rcc>
  <rcc rId="39737" sId="5">
    <oc r="E196">
      <v>28975</v>
    </oc>
    <nc r="E196">
      <v>28995</v>
    </nc>
  </rcc>
  <rcc rId="39738" sId="5">
    <oc r="E192">
      <v>37645</v>
    </oc>
    <nc r="E192">
      <v>37665</v>
    </nc>
  </rcc>
  <rcc rId="39739" sId="5">
    <oc r="E191">
      <v>29370</v>
    </oc>
    <nc r="E191">
      <v>29380</v>
    </nc>
  </rcc>
  <rcc rId="39740" sId="5">
    <oc r="E189">
      <v>128275</v>
    </oc>
    <nc r="E189">
      <v>128295</v>
    </nc>
  </rcc>
  <rcc rId="39741" sId="5">
    <oc r="E186">
      <v>21220</v>
    </oc>
    <nc r="E186">
      <v>21230</v>
    </nc>
  </rcc>
  <rcc rId="39742" sId="5">
    <oc r="E181">
      <v>11935</v>
    </oc>
    <nc r="E181">
      <v>11945</v>
    </nc>
  </rcc>
  <rcc rId="39743" sId="5">
    <oc r="E178">
      <v>1375</v>
    </oc>
    <nc r="E178">
      <v>1385</v>
    </nc>
  </rcc>
  <rcc rId="39744" sId="5">
    <oc r="E175">
      <v>56225</v>
    </oc>
    <nc r="E175">
      <v>56235</v>
    </nc>
  </rcc>
  <rcc rId="39745" sId="5">
    <oc r="E173">
      <v>21720</v>
    </oc>
    <nc r="E173">
      <v>21730</v>
    </nc>
  </rcc>
  <rcc rId="39746" sId="5">
    <oc r="E171">
      <v>73650</v>
    </oc>
    <nc r="E171">
      <v>73660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G135">
    <dxf>
      <fill>
        <patternFill>
          <bgColor theme="0"/>
        </patternFill>
      </fill>
    </dxf>
  </rfmt>
  <rfmt sheetId="5" sqref="D135:F135">
    <dxf>
      <fill>
        <patternFill>
          <bgColor theme="0"/>
        </patternFill>
      </fill>
    </dxf>
  </rfmt>
  <rcc rId="39747" sId="5">
    <oc r="G135" t="inlineStr">
      <is>
        <t>Установ. 30.06.11</t>
      </is>
    </oc>
    <nc r="G135">
      <v>32490</v>
    </nc>
  </rcc>
  <rfmt sheetId="5" sqref="G135" start="0" length="2147483647">
    <dxf>
      <font>
        <sz val="11"/>
      </font>
    </dxf>
  </rfmt>
  <rfmt sheetId="5" sqref="G135" start="0" length="2147483647">
    <dxf>
      <font>
        <name val="Times New Roman"/>
        <scheme val="none"/>
      </font>
    </dxf>
  </rfmt>
  <rfmt sheetId="5" sqref="G135" start="0" length="2147483647">
    <dxf>
      <font>
        <b val="0"/>
      </font>
    </dxf>
  </rfmt>
  <rfmt sheetId="5" sqref="G135" start="0" length="2147483647">
    <dxf>
      <font>
        <sz val="10"/>
      </font>
    </dxf>
  </rfmt>
  <rfmt sheetId="5" sqref="G135">
    <dxf>
      <alignment horizontal="center" readingOrder="0"/>
    </dxf>
  </rfmt>
  <rcc rId="39748" sId="5">
    <oc r="E6">
      <v>15195</v>
    </oc>
    <nc r="E6">
      <v>15200</v>
    </nc>
  </rcc>
  <rcc rId="39749" sId="5">
    <oc r="E8">
      <v>19730</v>
    </oc>
    <nc r="E8">
      <v>19740</v>
    </nc>
  </rcc>
  <rcc rId="39750" sId="5">
    <oc r="E9">
      <v>12985</v>
    </oc>
    <nc r="E9">
      <v>13000</v>
    </nc>
  </rcc>
  <rcc rId="39751" sId="5">
    <oc r="E12">
      <v>22885</v>
    </oc>
    <nc r="E12">
      <v>22890</v>
    </nc>
  </rcc>
  <rcc rId="39752" sId="5">
    <oc r="E17">
      <v>33865</v>
    </oc>
    <nc r="E17">
      <v>33870</v>
    </nc>
  </rcc>
  <rcc rId="39753" sId="5">
    <oc r="E18">
      <v>20310</v>
    </oc>
    <nc r="E18">
      <v>20320</v>
    </nc>
  </rcc>
  <rcc rId="39754" sId="5">
    <oc r="E19">
      <v>15475</v>
    </oc>
    <nc r="E19">
      <v>15485</v>
    </nc>
  </rcc>
  <rcc rId="39755" sId="5">
    <oc r="E20">
      <v>57290</v>
    </oc>
    <nc r="E20">
      <v>57300</v>
    </nc>
  </rcc>
  <rcc rId="39756" sId="5">
    <oc r="E22">
      <v>56385</v>
    </oc>
    <nc r="E22">
      <v>56390</v>
    </nc>
  </rcc>
  <rcc rId="39757" sId="5">
    <oc r="E23">
      <v>12765</v>
    </oc>
    <nc r="E23">
      <v>12770</v>
    </nc>
  </rcc>
  <rcc rId="39758" sId="5">
    <oc r="E24">
      <v>9335</v>
    </oc>
    <nc r="E24">
      <v>9340</v>
    </nc>
  </rcc>
  <rcc rId="39759" sId="5">
    <oc r="E27">
      <v>6135</v>
    </oc>
    <nc r="E27">
      <v>6140</v>
    </nc>
  </rcc>
  <rcc rId="39760" sId="5">
    <oc r="E28">
      <v>7755</v>
    </oc>
    <nc r="E28">
      <v>7760</v>
    </nc>
  </rcc>
  <rcc rId="39761" sId="5">
    <oc r="E29">
      <v>25575</v>
    </oc>
    <nc r="E29">
      <v>25580</v>
    </nc>
  </rcc>
  <rcc rId="39762" sId="5">
    <oc r="E30">
      <v>64325</v>
    </oc>
    <nc r="E30">
      <v>64330</v>
    </nc>
  </rcc>
  <rcc rId="39763" sId="5">
    <oc r="E31">
      <v>22060</v>
    </oc>
    <nc r="E31">
      <v>22070</v>
    </nc>
  </rcc>
  <rcc rId="39764" sId="5">
    <oc r="E32">
      <v>20035</v>
    </oc>
    <nc r="E32">
      <v>20040</v>
    </nc>
  </rcc>
  <rcc rId="39765" sId="5">
    <oc r="E35">
      <v>11520</v>
    </oc>
    <nc r="E35">
      <v>11525</v>
    </nc>
  </rcc>
  <rcc rId="39766" sId="5">
    <oc r="E36">
      <v>72275</v>
    </oc>
    <nc r="E36">
      <v>72280</v>
    </nc>
  </rcc>
  <rcc rId="39767" sId="5">
    <oc r="E48">
      <v>27120</v>
    </oc>
    <nc r="E48">
      <v>27130</v>
    </nc>
  </rcc>
  <rcc rId="39768" sId="5">
    <oc r="E49">
      <v>36075</v>
    </oc>
    <nc r="E49">
      <v>36080</v>
    </nc>
  </rcc>
  <rcc rId="39769" sId="5">
    <oc r="E54">
      <v>45025</v>
    </oc>
    <nc r="E54">
      <v>45030</v>
    </nc>
  </rcc>
  <rcc rId="39770" sId="5">
    <oc r="E55">
      <v>10705</v>
    </oc>
    <nc r="E55">
      <v>10710</v>
    </nc>
  </rcc>
  <rcc rId="39771" sId="5">
    <oc r="E58">
      <v>12680</v>
    </oc>
    <nc r="E58">
      <v>12690</v>
    </nc>
  </rcc>
  <rcc rId="39772" sId="5">
    <oc r="E64">
      <v>21320</v>
    </oc>
    <nc r="E64">
      <v>21330</v>
    </nc>
  </rcc>
  <rcc rId="39773" sId="5">
    <oc r="E66">
      <v>25025</v>
    </oc>
    <nc r="E66">
      <v>25030</v>
    </nc>
  </rcc>
  <rcc rId="39774" sId="5">
    <oc r="E67">
      <v>36120</v>
    </oc>
    <nc r="E67">
      <v>36130</v>
    </nc>
  </rcc>
  <rcc rId="39775" sId="5">
    <oc r="E68">
      <v>6795</v>
    </oc>
    <nc r="E68">
      <v>6800</v>
    </nc>
  </rcc>
  <rcc rId="39776" sId="5">
    <oc r="E72">
      <v>34685</v>
    </oc>
    <nc r="E72">
      <v>34690</v>
    </nc>
  </rcc>
  <rcc rId="39777" sId="5">
    <oc r="E76">
      <v>63560</v>
    </oc>
    <nc r="E76">
      <v>63570</v>
    </nc>
  </rcc>
  <rcc rId="39778" sId="5">
    <oc r="E81">
      <v>11285</v>
    </oc>
    <nc r="E81">
      <v>11290</v>
    </nc>
  </rcc>
  <rcc rId="39779" sId="5">
    <oc r="E91">
      <v>71880</v>
    </oc>
    <nc r="E91">
      <v>71890</v>
    </nc>
  </rcc>
  <rcc rId="39780" sId="5">
    <oc r="E96">
      <v>10065</v>
    </oc>
    <nc r="E96">
      <v>10070</v>
    </nc>
  </rcc>
  <rcc rId="39781" sId="5">
    <oc r="E97">
      <v>36385</v>
    </oc>
    <nc r="E97">
      <v>36390</v>
    </nc>
  </rcc>
  <rcc rId="39782" sId="5">
    <oc r="E100">
      <v>33050</v>
    </oc>
    <nc r="E100">
      <v>33060</v>
    </nc>
  </rcc>
  <rcc rId="39783" sId="5">
    <oc r="E101">
      <v>35550</v>
    </oc>
    <nc r="E101">
      <v>35560</v>
    </nc>
  </rcc>
  <rcc rId="39784" sId="5">
    <oc r="E102">
      <v>19745</v>
    </oc>
    <nc r="E102">
      <v>19750</v>
    </nc>
  </rcc>
  <rcc rId="39785" sId="5">
    <oc r="E108">
      <v>100475</v>
    </oc>
    <nc r="E108">
      <v>100480</v>
    </nc>
  </rcc>
  <rcc rId="39786" sId="5">
    <oc r="E110">
      <v>18440</v>
    </oc>
    <nc r="E110">
      <v>18450</v>
    </nc>
  </rcc>
  <rcc rId="39787" sId="5">
    <oc r="E111">
      <v>32295</v>
    </oc>
    <nc r="E111">
      <v>32300</v>
    </nc>
  </rcc>
  <rcc rId="39788" sId="5">
    <oc r="E117">
      <v>98890</v>
    </oc>
    <nc r="E117">
      <v>98900</v>
    </nc>
  </rcc>
  <rcc rId="39789" sId="5">
    <oc r="E133">
      <v>20340</v>
    </oc>
    <nc r="E133">
      <v>20350</v>
    </nc>
  </rcc>
  <rcc rId="39790" sId="5">
    <oc r="E134">
      <v>20270</v>
    </oc>
    <nc r="E134">
      <v>20280</v>
    </nc>
  </rcc>
  <rcc rId="39791" sId="5">
    <oc r="E136">
      <v>61190</v>
    </oc>
    <nc r="E136">
      <v>61200</v>
    </nc>
  </rcc>
  <rcc rId="39792" sId="5">
    <oc r="E137">
      <v>30965</v>
    </oc>
    <nc r="E137">
      <v>30970</v>
    </nc>
  </rcc>
  <rcc rId="39793" sId="5">
    <oc r="E139">
      <v>42260</v>
    </oc>
    <nc r="E139">
      <v>42270</v>
    </nc>
  </rcc>
  <rcc rId="39794" sId="5">
    <oc r="E140">
      <v>20640</v>
    </oc>
    <nc r="E140">
      <v>20650</v>
    </nc>
  </rcc>
  <rcc rId="39795" sId="5">
    <oc r="E143">
      <v>42910</v>
    </oc>
    <nc r="E143">
      <v>42920</v>
    </nc>
  </rcc>
  <rcc rId="39796" sId="5">
    <oc r="E144">
      <v>61995</v>
    </oc>
    <nc r="E144">
      <v>62000</v>
    </nc>
  </rcc>
  <rcc rId="39797" sId="5">
    <oc r="E146">
      <v>14695</v>
    </oc>
    <nc r="E146">
      <v>14700</v>
    </nc>
  </rcc>
  <rcc rId="39798" sId="5">
    <oc r="E148">
      <v>15975</v>
    </oc>
    <nc r="E148">
      <v>15985</v>
    </nc>
  </rcc>
  <rcc rId="39799" sId="5">
    <oc r="E155">
      <v>82790</v>
    </oc>
    <nc r="E155">
      <v>82800</v>
    </nc>
  </rcc>
  <rcc rId="39800" sId="5">
    <oc r="E156">
      <v>27495</v>
    </oc>
    <nc r="E156">
      <v>27500</v>
    </nc>
  </rcc>
  <rcc rId="39801" sId="5">
    <oc r="E157">
      <v>38995</v>
    </oc>
    <nc r="E157">
      <v>39000</v>
    </nc>
  </rcc>
  <rcc rId="39802" sId="5">
    <oc r="E158">
      <v>6895</v>
    </oc>
    <nc r="E158">
      <v>6900</v>
    </nc>
  </rcc>
  <rcc rId="39803" sId="5">
    <oc r="E160">
      <v>17915</v>
    </oc>
    <nc r="E160">
      <v>17930</v>
    </nc>
  </rcc>
  <rcc rId="39804" sId="5">
    <oc r="E161">
      <v>93045</v>
    </oc>
    <nc r="E161">
      <v>93050</v>
    </nc>
  </rcc>
  <rcc rId="39805" sId="5">
    <oc r="E162">
      <v>78605</v>
    </oc>
    <nc r="E162">
      <v>78630</v>
    </nc>
  </rcc>
  <rcc rId="39806" sId="5">
    <oc r="E163">
      <v>22845</v>
    </oc>
    <nc r="E163">
      <v>22855</v>
    </nc>
  </rcc>
  <rcc rId="39807" sId="5">
    <oc r="E164">
      <v>46975</v>
    </oc>
    <nc r="E164">
      <v>46980</v>
    </nc>
  </rcc>
  <rcc rId="39808" sId="5">
    <oc r="E165">
      <v>1360</v>
    </oc>
    <nc r="E165">
      <v>1370</v>
    </nc>
  </rcc>
  <rcc rId="39809" sId="5">
    <oc r="E166">
      <v>24895</v>
    </oc>
    <nc r="E166">
      <v>24900</v>
    </nc>
  </rcc>
  <rcc rId="39810" sId="5">
    <oc r="E167">
      <v>2375</v>
    </oc>
    <nc r="E167">
      <v>2380</v>
    </nc>
  </rcc>
  <rcc rId="39811" sId="5">
    <oc r="E168">
      <v>14400</v>
    </oc>
    <nc r="E168">
      <v>14410</v>
    </nc>
  </rcc>
  <rcc rId="39812" sId="5">
    <oc r="E172">
      <v>42005</v>
    </oc>
    <nc r="E172">
      <v>42010</v>
    </nc>
  </rcc>
  <rcc rId="39813" sId="5">
    <oc r="E175">
      <v>56235</v>
    </oc>
    <nc r="E175">
      <v>56240</v>
    </nc>
  </rcc>
  <rcc rId="39814" sId="5">
    <oc r="E177">
      <v>37250</v>
    </oc>
    <nc r="E177">
      <v>37260</v>
    </nc>
  </rcc>
  <rcc rId="39815" sId="5">
    <oc r="E179">
      <v>51875</v>
    </oc>
    <nc r="E179">
      <v>51880</v>
    </nc>
  </rcc>
  <rcc rId="39816" sId="5">
    <oc r="E180">
      <v>41060</v>
    </oc>
    <nc r="E180">
      <v>41070</v>
    </nc>
  </rcc>
  <rcc rId="39817" sId="5">
    <oc r="E181">
      <v>11945</v>
    </oc>
    <nc r="E181">
      <v>11950</v>
    </nc>
  </rcc>
  <rcc rId="39818" sId="5">
    <oc r="E182">
      <v>10415</v>
    </oc>
    <nc r="E182">
      <v>10420</v>
    </nc>
  </rcc>
  <rcc rId="39819" sId="5">
    <oc r="E184">
      <v>25800</v>
    </oc>
    <nc r="E184">
      <v>25810</v>
    </nc>
  </rcc>
  <rcc rId="39820" sId="5">
    <oc r="E185">
      <v>12185</v>
    </oc>
    <nc r="E185">
      <v>12190</v>
    </nc>
  </rcc>
  <rcc rId="39821" sId="5">
    <oc r="E189">
      <v>128295</v>
    </oc>
    <nc r="E189">
      <v>128300</v>
    </nc>
  </rcc>
  <rcc rId="39822" sId="5">
    <oc r="E190">
      <v>9990</v>
    </oc>
    <nc r="E190">
      <v>10000</v>
    </nc>
  </rcc>
  <rcc rId="39823" sId="5">
    <oc r="E195">
      <v>11530</v>
    </oc>
    <nc r="E195">
      <v>11540</v>
    </nc>
  </rcc>
  <rcc rId="39824" sId="5">
    <oc r="E197">
      <v>10775</v>
    </oc>
    <nc r="E197">
      <v>10780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92" sId="4">
    <oc r="E35">
      <v>11755</v>
    </oc>
    <nc r="E35">
      <v>11775</v>
    </nc>
  </rcc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38" sId="2">
    <nc r="E6">
      <v>1750</v>
    </nc>
  </rcc>
  <rcc rId="39839" sId="2">
    <nc r="E7">
      <v>24160</v>
    </nc>
  </rcc>
  <rcc rId="39840" sId="2">
    <nc r="E8">
      <v>21515</v>
    </nc>
  </rcc>
  <rcc rId="39841" sId="2">
    <nc r="E9">
      <v>29905</v>
    </nc>
  </rcc>
  <rcc rId="39842" sId="2">
    <nc r="E11">
      <v>27560</v>
    </nc>
  </rcc>
  <rcc rId="39843" sId="2">
    <nc r="E12">
      <v>20960</v>
    </nc>
  </rcc>
  <rcc rId="39844" sId="2">
    <nc r="E13">
      <v>34370</v>
    </nc>
  </rcc>
  <rcc rId="39845" sId="2">
    <nc r="E14">
      <v>22545</v>
    </nc>
  </rcc>
  <rcc rId="39846" sId="2">
    <nc r="E15">
      <v>42755</v>
    </nc>
  </rcc>
  <rcc rId="39847" sId="2">
    <nc r="E16">
      <v>43695</v>
    </nc>
  </rcc>
  <rcc rId="39848" sId="2">
    <nc r="E17">
      <v>37795</v>
    </nc>
  </rcc>
  <rcc rId="39849" sId="2">
    <nc r="E18">
      <v>18205</v>
    </nc>
  </rcc>
  <rcc rId="39850" sId="2">
    <nc r="E19">
      <v>2990</v>
    </nc>
  </rcc>
  <rcc rId="39851" sId="2">
    <nc r="E20">
      <v>2975</v>
    </nc>
  </rcc>
  <rcc rId="39852" sId="2">
    <nc r="E21">
      <v>30080</v>
    </nc>
  </rcc>
  <rcc rId="39853" sId="2">
    <nc r="E22">
      <v>8610</v>
    </nc>
  </rcc>
  <rcc rId="39854" sId="2">
    <nc r="E23">
      <v>1610</v>
    </nc>
  </rcc>
  <rcc rId="39855" sId="2">
    <nc r="E24">
      <v>10090</v>
    </nc>
  </rcc>
  <rcc rId="39856" sId="2">
    <nc r="E25">
      <v>15070</v>
    </nc>
  </rcc>
  <rcc rId="39857" sId="2">
    <nc r="E27">
      <v>50800</v>
    </nc>
  </rcc>
  <rcc rId="39858" sId="2">
    <nc r="G26">
      <v>14635</v>
    </nc>
  </rcc>
  <rcc rId="39859" sId="2">
    <nc r="E26">
      <v>14780</v>
    </nc>
  </rcc>
  <rfmt sheetId="2" sqref="G26">
    <dxf>
      <alignment horizontal="center" readingOrder="0"/>
    </dxf>
  </rfmt>
  <rcc rId="39860" sId="2">
    <nc r="E28">
      <v>12710</v>
    </nc>
  </rcc>
  <rcc rId="39861" sId="2">
    <nc r="E29">
      <v>69450</v>
    </nc>
  </rcc>
  <rcc rId="39862" sId="2">
    <nc r="E30">
      <v>9485</v>
    </nc>
  </rcc>
  <rcc rId="39863" sId="2">
    <nc r="E31">
      <v>2525</v>
    </nc>
  </rcc>
  <rcc rId="39864" sId="2">
    <nc r="E32">
      <v>26600</v>
    </nc>
  </rcc>
  <rcc rId="39865" sId="2">
    <nc r="E33">
      <v>435</v>
    </nc>
  </rcc>
  <rcc rId="39866" sId="2">
    <nc r="E34">
      <v>50825</v>
    </nc>
  </rcc>
  <rcc rId="39867" sId="2">
    <nc r="E35">
      <v>57760</v>
    </nc>
  </rcc>
  <rcc rId="39868" sId="2">
    <nc r="E36">
      <v>15235</v>
    </nc>
  </rcc>
  <rcc rId="39869" sId="2">
    <nc r="E37">
      <v>38045</v>
    </nc>
  </rcc>
  <rcc rId="39870" sId="2">
    <nc r="E38">
      <v>45690</v>
    </nc>
  </rcc>
  <rcc rId="39871" sId="2">
    <nc r="E39">
      <v>33590</v>
    </nc>
  </rcc>
  <rcc rId="39872" sId="2">
    <nc r="E40">
      <v>31155</v>
    </nc>
  </rcc>
  <rcc rId="39873" sId="2">
    <nc r="E41">
      <v>33155</v>
    </nc>
  </rcc>
  <rcc rId="39874" sId="2">
    <nc r="E42">
      <v>31825</v>
    </nc>
  </rcc>
  <rcc rId="39875" sId="2">
    <nc r="E43">
      <v>7150</v>
    </nc>
  </rcc>
  <rcc rId="39876" sId="2">
    <nc r="E44">
      <v>36650</v>
    </nc>
  </rcc>
  <rcc rId="39877" sId="2">
    <nc r="E45">
      <v>26310</v>
    </nc>
  </rcc>
  <rcc rId="39878" sId="2">
    <nc r="E46">
      <v>44505</v>
    </nc>
  </rcc>
  <rcc rId="39879" sId="2">
    <nc r="E47">
      <v>54585</v>
    </nc>
  </rcc>
  <rcc rId="39880" sId="2">
    <nc r="E48">
      <v>42720</v>
    </nc>
  </rcc>
  <rcc rId="39881" sId="2">
    <nc r="E49">
      <v>90630</v>
    </nc>
  </rcc>
  <rcc rId="39882" sId="2">
    <nc r="E50">
      <v>82220</v>
    </nc>
  </rcc>
  <rcc rId="39883" sId="2">
    <nc r="E51">
      <v>10975</v>
    </nc>
  </rcc>
  <rcc rId="39884" sId="2">
    <nc r="E52">
      <v>12190</v>
    </nc>
  </rcc>
  <rcc rId="39885" sId="2">
    <nc r="E53">
      <v>22010</v>
    </nc>
  </rcc>
  <rcc rId="39886" sId="2">
    <nc r="E54">
      <v>13570</v>
    </nc>
  </rcc>
  <rcc rId="39887" sId="2">
    <nc r="E55">
      <v>45680</v>
    </nc>
  </rcc>
  <rcc rId="39888" sId="2">
    <nc r="E56">
      <v>12125</v>
    </nc>
  </rcc>
  <rcc rId="39889" sId="2">
    <nc r="E57">
      <v>1170</v>
    </nc>
  </rcc>
  <rfmt sheetId="2" sqref="C57">
    <dxf>
      <fill>
        <patternFill>
          <bgColor theme="0"/>
        </patternFill>
      </fill>
    </dxf>
  </rfmt>
  <rcc rId="39890" sId="2">
    <nc r="E58">
      <v>24490</v>
    </nc>
  </rcc>
  <rcc rId="39891" sId="2">
    <nc r="E59">
      <v>24020</v>
    </nc>
  </rcc>
  <rcc rId="39892" sId="2">
    <nc r="E60">
      <v>13285</v>
    </nc>
  </rcc>
  <rcc rId="39893" sId="2">
    <nc r="E61">
      <v>71865</v>
    </nc>
  </rcc>
  <rcc rId="39894" sId="2">
    <nc r="E62">
      <v>15095</v>
    </nc>
  </rcc>
  <rcc rId="39895" sId="2">
    <nc r="E63">
      <v>2170</v>
    </nc>
  </rcc>
  <rcc rId="39896" sId="2">
    <nc r="E64">
      <v>20940</v>
    </nc>
  </rcc>
  <rcc rId="39897" sId="2">
    <nc r="E65">
      <v>69440</v>
    </nc>
  </rcc>
  <rcc rId="39898" sId="2">
    <nc r="E66">
      <v>33965</v>
    </nc>
  </rcc>
  <rcc rId="39899" sId="2">
    <nc r="E67">
      <v>8375</v>
    </nc>
  </rcc>
  <rcc rId="39900" sId="2">
    <nc r="E68">
      <v>28645</v>
    </nc>
  </rcc>
  <rcc rId="39901" sId="2">
    <nc r="E69">
      <v>56850</v>
    </nc>
  </rcc>
  <rcc rId="39902" sId="2">
    <nc r="E70">
      <v>89225</v>
    </nc>
  </rcc>
  <rcc rId="39903" sId="2">
    <nc r="E71">
      <v>37685</v>
    </nc>
  </rcc>
  <rcc rId="39904" sId="2">
    <nc r="E72">
      <v>7335</v>
    </nc>
  </rcc>
  <rcc rId="39905" sId="2">
    <nc r="E73">
      <v>60505</v>
    </nc>
  </rcc>
  <rcc rId="39906" sId="2">
    <nc r="E74">
      <v>10280</v>
    </nc>
  </rcc>
  <rcc rId="39907" sId="2">
    <nc r="E75">
      <v>275</v>
    </nc>
  </rcc>
  <rcc rId="39908" sId="2">
    <nc r="E76">
      <v>27325</v>
    </nc>
  </rcc>
  <rcc rId="39909" sId="2">
    <nc r="E77">
      <v>21050</v>
    </nc>
  </rcc>
  <rcc rId="39910" sId="2">
    <nc r="E78">
      <v>39155</v>
    </nc>
  </rcc>
  <rcc rId="39911" sId="2">
    <nc r="E79">
      <v>8565</v>
    </nc>
  </rcc>
  <rcc rId="39912" sId="2">
    <nc r="E80">
      <v>29300</v>
    </nc>
  </rcc>
  <rcc rId="39913" sId="2">
    <nc r="E81">
      <v>11635</v>
    </nc>
  </rcc>
  <rcc rId="39914" sId="2">
    <nc r="E82">
      <v>585</v>
    </nc>
  </rcc>
  <rcc rId="39915" sId="2">
    <nc r="E83">
      <v>8065</v>
    </nc>
  </rcc>
  <rcc rId="39916" sId="2">
    <nc r="E84">
      <v>13630</v>
    </nc>
  </rcc>
  <rcc rId="39917" sId="2">
    <nc r="E85">
      <v>10270</v>
    </nc>
  </rcc>
  <rcc rId="39918" sId="2">
    <nc r="E86">
      <v>39765</v>
    </nc>
  </rcc>
  <rcc rId="39919" sId="2">
    <nc r="E87">
      <v>36235</v>
    </nc>
  </rcc>
  <rcc rId="39920" sId="2">
    <nc r="E88">
      <v>19675</v>
    </nc>
  </rcc>
  <rcc rId="39921" sId="2">
    <nc r="E89">
      <v>69205</v>
    </nc>
  </rcc>
  <rcc rId="39922" sId="2">
    <nc r="E90">
      <v>62305</v>
    </nc>
  </rcc>
  <rcc rId="39923" sId="2">
    <nc r="E91">
      <v>15185</v>
    </nc>
  </rcc>
  <rcc rId="39924" sId="2">
    <nc r="E92">
      <v>13075</v>
    </nc>
  </rcc>
  <rcc rId="39925" sId="2">
    <nc r="E93">
      <v>740</v>
    </nc>
  </rcc>
  <rcc rId="39926" sId="2">
    <nc r="E94">
      <v>38710</v>
    </nc>
  </rcc>
  <rcc rId="39927" sId="2">
    <nc r="E95">
      <v>15835</v>
    </nc>
  </rcc>
  <rcc rId="39928" sId="2">
    <nc r="E96">
      <v>42560</v>
    </nc>
  </rcc>
  <rcc rId="39929" sId="2">
    <nc r="E97">
      <v>25855</v>
    </nc>
  </rcc>
  <rcc rId="39930" sId="2">
    <nc r="E98">
      <v>12570</v>
    </nc>
  </rcc>
  <rcc rId="39931" sId="2">
    <nc r="E99">
      <v>13205</v>
    </nc>
  </rcc>
  <rcc rId="39932" sId="2">
    <nc r="E100">
      <v>5515</v>
    </nc>
  </rcc>
  <rcc rId="39933" sId="2">
    <nc r="E101">
      <v>15425</v>
    </nc>
  </rcc>
  <rcc rId="39934" sId="2">
    <nc r="E102">
      <v>54035</v>
    </nc>
  </rcc>
  <rcc rId="39935" sId="2">
    <nc r="E103">
      <v>6830</v>
    </nc>
  </rcc>
  <rcc rId="39936" sId="2">
    <nc r="E104">
      <v>23755</v>
    </nc>
  </rcc>
  <rcc rId="39937" sId="2">
    <nc r="E105">
      <v>21295</v>
    </nc>
  </rcc>
  <rcc rId="39938" sId="2">
    <nc r="E106">
      <v>95665</v>
    </nc>
  </rcc>
  <rcc rId="39939" sId="2">
    <nc r="E107">
      <v>11055</v>
    </nc>
  </rcc>
  <rcc rId="39940" sId="2">
    <nc r="E108">
      <v>31895</v>
    </nc>
  </rcc>
  <rcc rId="39941" sId="2">
    <nc r="E109">
      <v>23580</v>
    </nc>
  </rcc>
  <rcc rId="39942" sId="2">
    <nc r="E110">
      <v>12380</v>
    </nc>
  </rcc>
  <rcc rId="39943" sId="2">
    <nc r="E111">
      <v>25060</v>
    </nc>
  </rcc>
  <rcc rId="39944" sId="2">
    <nc r="E112">
      <v>17565</v>
    </nc>
  </rcc>
  <rcc rId="39945" sId="2">
    <nc r="E113">
      <v>58160</v>
    </nc>
  </rcc>
  <rcc rId="39946" sId="2">
    <nc r="E114">
      <v>16690</v>
    </nc>
  </rcc>
  <rcc rId="39947" sId="2">
    <nc r="E115">
      <v>49930</v>
    </nc>
  </rcc>
  <rcc rId="39948" sId="2">
    <nc r="E116">
      <v>21355</v>
    </nc>
  </rcc>
  <rcc rId="39949" sId="2">
    <nc r="E117">
      <v>9120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50" sId="3">
    <nc r="E7">
      <v>14290</v>
    </nc>
  </rcc>
  <rcc rId="39951" sId="3">
    <nc r="E8">
      <v>1040</v>
    </nc>
  </rcc>
  <rcc rId="39952" sId="3">
    <nc r="E9">
      <v>15815</v>
    </nc>
  </rcc>
  <rcc rId="39953" sId="3">
    <nc r="E10">
      <v>15055</v>
    </nc>
  </rcc>
  <rcc rId="39954" sId="3">
    <nc r="E11">
      <v>1070</v>
    </nc>
  </rcc>
  <rcc rId="39955" sId="3">
    <nc r="E12">
      <v>29625</v>
    </nc>
  </rcc>
  <rcc rId="39956" sId="3">
    <nc r="E13">
      <v>12585</v>
    </nc>
  </rcc>
  <rcc rId="39957" sId="3">
    <nc r="E14">
      <v>19785</v>
    </nc>
  </rcc>
  <rcc rId="39958" sId="3">
    <nc r="E15">
      <v>5425</v>
    </nc>
  </rcc>
  <rcc rId="39959" sId="3">
    <nc r="E16">
      <v>78475</v>
    </nc>
  </rcc>
  <rcc rId="39960" sId="3">
    <nc r="E17">
      <v>43460</v>
    </nc>
  </rcc>
  <rcc rId="39961" sId="3">
    <nc r="E18">
      <v>16405</v>
    </nc>
  </rcc>
  <rcc rId="39962" sId="3">
    <nc r="E19">
      <v>159700</v>
    </nc>
  </rcc>
  <rcc rId="39963" sId="3">
    <nc r="E20">
      <v>6205</v>
    </nc>
  </rcc>
  <rcc rId="39964" sId="3">
    <nc r="E21">
      <v>14865</v>
    </nc>
  </rcc>
  <rcc rId="39965" sId="3">
    <nc r="E22">
      <v>13860</v>
    </nc>
  </rcc>
  <rcc rId="39966" sId="3">
    <nc r="E23">
      <v>38870</v>
    </nc>
  </rcc>
  <rcc rId="39967" sId="3">
    <nc r="E24">
      <v>54635</v>
    </nc>
  </rcc>
  <rcc rId="39968" sId="3">
    <nc r="E25">
      <v>12385</v>
    </nc>
  </rcc>
  <rcc rId="39969" sId="3">
    <nc r="E26">
      <v>15</v>
    </nc>
  </rcc>
  <rcc rId="39970" sId="3">
    <nc r="E27">
      <v>41995</v>
    </nc>
  </rcc>
  <rcc rId="39971" sId="3">
    <nc r="E28">
      <v>32680</v>
    </nc>
  </rcc>
  <rcc rId="39972" sId="3">
    <nc r="E29">
      <v>33770</v>
    </nc>
  </rcc>
  <rcc rId="39973" sId="3">
    <nc r="E30">
      <v>33190</v>
    </nc>
  </rcc>
  <rcc rId="39974" sId="3">
    <nc r="E31">
      <v>67655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75" sId="4">
    <nc r="E7">
      <v>8465</v>
    </nc>
  </rcc>
  <rcc rId="39976" sId="4">
    <nc r="E8">
      <v>54085</v>
    </nc>
  </rcc>
  <rcc rId="39977" sId="4">
    <nc r="E9">
      <v>6840</v>
    </nc>
  </rcc>
  <rcc rId="39978" sId="4">
    <nc r="E10">
      <v>24915</v>
    </nc>
  </rcc>
  <rcc rId="39979" sId="4">
    <nc r="E11">
      <v>14455</v>
    </nc>
  </rcc>
  <rcc rId="39980" sId="4">
    <nc r="E12">
      <v>47035</v>
    </nc>
  </rcc>
  <rcc rId="39981" sId="4">
    <nc r="E13">
      <v>18140</v>
    </nc>
  </rcc>
  <rcc rId="39982" sId="4">
    <nc r="E14">
      <v>9775</v>
    </nc>
  </rcc>
  <rcc rId="39983" sId="4">
    <nc r="E15">
      <v>29515</v>
    </nc>
  </rcc>
  <rcc rId="39984" sId="4">
    <nc r="E16">
      <v>31790</v>
    </nc>
  </rcc>
  <rcc rId="39985" sId="4">
    <nc r="E17">
      <v>32365</v>
    </nc>
  </rcc>
  <rcc rId="39986" sId="4">
    <nc r="E18">
      <v>35185</v>
    </nc>
  </rcc>
  <rcc rId="39987" sId="4">
    <nc r="E19">
      <v>55875</v>
    </nc>
  </rcc>
  <rcc rId="39988" sId="4">
    <nc r="E20">
      <v>4860</v>
    </nc>
  </rcc>
  <rcc rId="39989" sId="4">
    <nc r="E21">
      <v>10140</v>
    </nc>
  </rcc>
  <rcc rId="39990" sId="4">
    <nc r="E22">
      <v>22875</v>
    </nc>
  </rcc>
  <rcc rId="39991" sId="4">
    <nc r="E23">
      <v>49805</v>
    </nc>
  </rcc>
  <rcc rId="39992" sId="4">
    <nc r="E24">
      <v>32275</v>
    </nc>
  </rcc>
  <rcc rId="39993" sId="4">
    <nc r="E25">
      <v>35955</v>
    </nc>
  </rcc>
  <rcc rId="39994" sId="4">
    <nc r="E26">
      <v>18195</v>
    </nc>
  </rcc>
  <rcc rId="39995" sId="4">
    <nc r="E27">
      <v>15755</v>
    </nc>
  </rcc>
  <rcc rId="39996" sId="4">
    <nc r="E28">
      <v>58985</v>
    </nc>
  </rcc>
  <rcc rId="39997" sId="4">
    <nc r="E29">
      <v>35340</v>
    </nc>
  </rcc>
  <rcc rId="39998" sId="4">
    <nc r="E30">
      <v>350</v>
    </nc>
  </rcc>
  <rcc rId="39999" sId="4">
    <nc r="E31">
      <v>23095</v>
    </nc>
  </rcc>
  <rcc rId="40000" sId="4">
    <nc r="E32">
      <v>31445</v>
    </nc>
  </rcc>
  <rcc rId="40001" sId="4">
    <nc r="E33">
      <v>39235</v>
    </nc>
  </rcc>
  <rcc rId="40002" sId="4">
    <nc r="E34">
      <v>20830</v>
    </nc>
  </rcc>
  <rcc rId="40003" sId="4">
    <nc r="E36">
      <v>51130</v>
    </nc>
  </rcc>
  <rcc rId="40004" sId="4">
    <nc r="E37">
      <v>40285</v>
    </nc>
  </rcc>
  <rcc rId="40005" sId="4">
    <nc r="E38">
      <v>13400</v>
    </nc>
  </rcc>
  <rcc rId="40006" sId="4">
    <nc r="E39">
      <v>42940</v>
    </nc>
  </rcc>
  <rcc rId="40007" sId="4">
    <nc r="E40">
      <v>38575</v>
    </nc>
  </rcc>
  <rcc rId="40008" sId="4">
    <nc r="E41">
      <v>5860</v>
    </nc>
  </rcc>
  <rcc rId="40009" sId="4">
    <nc r="E42">
      <v>104245</v>
    </nc>
  </rcc>
  <rcc rId="40010" sId="4">
    <nc r="E43">
      <v>11210</v>
    </nc>
  </rcc>
  <rcc rId="40011" sId="4">
    <nc r="E44">
      <v>3190</v>
    </nc>
  </rcc>
  <rcc rId="40012" sId="4">
    <nc r="E45">
      <v>89145</v>
    </nc>
  </rcc>
  <rcc rId="40013" sId="4">
    <nc r="E46">
      <v>9695</v>
    </nc>
  </rcc>
  <rcc rId="40014" sId="4">
    <nc r="E47">
      <v>12110</v>
    </nc>
  </rcc>
  <rcc rId="40015" sId="4">
    <nc r="E48">
      <v>54790</v>
    </nc>
  </rcc>
  <rcc rId="40016" sId="4">
    <nc r="E49">
      <v>15460</v>
    </nc>
  </rcc>
  <rcc rId="40017" sId="4">
    <nc r="E50">
      <v>33265</v>
    </nc>
  </rcc>
  <rcc rId="40018" sId="4">
    <nc r="E51">
      <v>17045</v>
    </nc>
  </rcc>
  <rcc rId="40019" sId="4">
    <nc r="E52">
      <v>10320</v>
    </nc>
  </rcc>
  <rcc rId="40020" sId="4">
    <nc r="E53">
      <v>20595</v>
    </nc>
  </rcc>
  <rcc rId="40021" sId="4">
    <nc r="E54">
      <v>6350</v>
    </nc>
  </rcc>
  <rcc rId="40022" sId="4">
    <nc r="E55">
      <v>56360</v>
    </nc>
  </rcc>
  <rcc rId="40023" sId="4">
    <nc r="E56">
      <v>55595</v>
    </nc>
  </rcc>
  <rcc rId="40024" sId="4">
    <nc r="E57">
      <v>6445</v>
    </nc>
  </rcc>
  <rcc rId="40025" sId="4">
    <nc r="E58">
      <v>30385</v>
    </nc>
  </rcc>
  <rcc rId="40026" sId="4">
    <nc r="E59">
      <v>14025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27" sId="10" numFmtId="34">
    <oc r="C8">
      <v>2918.7</v>
    </oc>
    <nc r="C8">
      <v>2919.09</v>
    </nc>
  </rcc>
  <rcc rId="40028" sId="13" numFmtId="4">
    <oc r="D8">
      <v>300196</v>
    </oc>
    <nc r="D8">
      <v>305000</v>
    </nc>
  </rcc>
  <rcc rId="40029" sId="13" numFmtId="4">
    <oc r="D5">
      <v>6311.86</v>
    </oc>
    <nc r="D5">
      <v>7187.42</v>
    </nc>
  </rcc>
  <rcc rId="40030" sId="13">
    <oc r="E7">
      <f>1598-F7</f>
    </oc>
    <nc r="E7">
      <f>1852-F7</f>
    </nc>
  </rcc>
  <rcc rId="40031" sId="13">
    <oc r="F7">
      <f>161*3.23</f>
    </oc>
    <nc r="F7">
      <f>191*3.23</f>
    </nc>
  </rcc>
  <rcc rId="40032" sId="13">
    <oc r="F8">
      <f>161*4.33</f>
    </oc>
    <nc r="F8">
      <f>191*4.33</f>
    </nc>
  </rcc>
  <rcc rId="40033" sId="13">
    <oc r="G5">
      <v>139.97999999999999</v>
    </oc>
    <nc r="G5">
      <v>268.92</v>
    </nc>
  </rcc>
  <rcc rId="40034" sId="13">
    <oc r="E5">
      <f>303.24+21.74</f>
    </oc>
    <nc r="E5">
      <f>484.73+34.76</f>
    </nc>
  </rcc>
  <rcc rId="40035" sId="13" numFmtId="4">
    <oc r="E8">
      <f>2014-198</f>
    </oc>
    <nc r="E8">
      <v>2238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36" sId="13" numFmtId="4">
    <oc r="E8">
      <v>2238</v>
    </oc>
    <nc r="E8">
      <f>2238-190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50" sId="13">
    <oc r="G5">
      <v>268.92</v>
    </oc>
    <nc r="G5">
      <v>268.51</v>
    </nc>
  </rcc>
  <rcc rId="40051" sId="13">
    <oc r="E7">
      <f>1852-F7</f>
    </oc>
    <nc r="E7">
      <f>1860-F7</f>
    </nc>
  </rcc>
  <rcc rId="40052" sId="13">
    <oc r="F7">
      <f>191*3.23</f>
    </oc>
    <nc r="F7">
      <f>187*3.23</f>
    </nc>
  </rcc>
  <rcc rId="40053" sId="13">
    <oc r="F8">
      <f>191*4.33</f>
    </oc>
    <nc r="F8">
      <f>187*4.33</f>
    </nc>
  </rcc>
  <rcc rId="40054" sId="13">
    <oc r="E8">
      <f>2238-190</f>
    </oc>
    <nc r="E8">
      <f>2267-190</f>
    </nc>
  </rcc>
  <rcc rId="40055" sId="13" numFmtId="4">
    <oc r="D8">
      <v>305000</v>
    </oc>
    <nc r="D8">
      <v>305020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69" sId="13">
    <oc r="G5">
      <v>268.51</v>
    </oc>
    <nc r="G5">
      <v>268.52999999999997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83" sId="13">
    <oc r="A1" t="inlineStr">
      <is>
        <t>СПРАВОЧНАЯ ИНФОРМАЦИЯ потребление коммунальных услуг в здании по адресу г.Химки, ул.Лавочкина, д.13 январь 2024г.</t>
      </is>
    </oc>
    <nc r="A1" t="inlineStr">
      <is>
        <t>СПРАВОЧНАЯ ИНФОРМАЦИЯ потребление коммунальных услуг в здании по адресу г.Химки, ул.Лавочкина, д.13 февраль 2024г.</t>
      </is>
    </nc>
  </rcc>
  <rcc rId="40084" sId="1">
    <oc r="A2" t="inlineStr">
      <is>
        <t>по потреблению электроэнергии за период с  19.12.2023г. по  22.01.2024г.</t>
      </is>
    </oc>
    <nc r="A2" t="inlineStr">
      <is>
        <t>по потреблению электроэнергии за период с  23.01.2024г. по  22.02.2024г.</t>
      </is>
    </nc>
  </rcc>
  <rcc rId="40085" sId="1">
    <oc r="C8">
      <v>7435</v>
    </oc>
    <nc r="C8">
      <v>7524</v>
    </nc>
  </rcc>
  <rcc rId="40086" sId="1">
    <oc r="C9">
      <v>3195</v>
    </oc>
    <nc r="C9">
      <v>3245</v>
    </nc>
  </rcc>
  <rcc rId="40087" sId="1">
    <oc r="C10">
      <v>15730</v>
    </oc>
    <nc r="C10">
      <v>16003</v>
    </nc>
  </rcc>
  <rcc rId="40088" sId="1">
    <oc r="C11">
      <v>20969</v>
    </oc>
    <nc r="C11">
      <v>21426</v>
    </nc>
  </rcc>
  <rcc rId="40089" sId="1">
    <oc r="D8">
      <v>7524</v>
    </oc>
    <nc r="D8"/>
  </rcc>
  <rcc rId="40090" sId="1">
    <oc r="D9">
      <v>3245</v>
    </oc>
    <nc r="D9"/>
  </rcc>
  <rcc rId="40091" sId="1">
    <oc r="D10">
      <v>16003</v>
    </oc>
    <nc r="D10"/>
  </rcc>
  <rcc rId="40092" sId="1">
    <oc r="D11">
      <v>21426</v>
    </oc>
    <nc r="D11"/>
  </rcc>
  <rcc rId="40093" sId="1">
    <oc r="C13">
      <v>7359</v>
    </oc>
    <nc r="C13">
      <v>7470</v>
    </nc>
  </rcc>
  <rcc rId="40094" sId="1">
    <oc r="C14">
      <v>5456</v>
    </oc>
    <nc r="C14">
      <v>5550</v>
    </nc>
  </rcc>
  <rcc rId="40095" sId="1">
    <oc r="C15">
      <v>4743</v>
    </oc>
    <nc r="C15">
      <v>4848</v>
    </nc>
  </rcc>
  <rcc rId="40096" sId="1">
    <oc r="C16">
      <v>8394</v>
    </oc>
    <nc r="C16">
      <v>8572</v>
    </nc>
  </rcc>
  <rcc rId="40097" sId="1">
    <oc r="D13">
      <v>7470</v>
    </oc>
    <nc r="D13"/>
  </rcc>
  <rcc rId="40098" sId="1">
    <oc r="D14">
      <v>5550</v>
    </oc>
    <nc r="D14"/>
  </rcc>
  <rcc rId="40099" sId="1">
    <oc r="D15">
      <v>4848</v>
    </oc>
    <nc r="D15"/>
  </rcc>
  <rcc rId="40100" sId="1">
    <oc r="D16">
      <v>8572</v>
    </oc>
    <nc r="D16"/>
  </rcc>
  <rcc rId="40101" sId="1">
    <oc r="C18">
      <v>12682</v>
    </oc>
    <nc r="C18">
      <v>12828</v>
    </nc>
  </rcc>
  <rcc rId="40102" sId="1">
    <oc r="C19">
      <v>3539</v>
    </oc>
    <nc r="C19">
      <v>3580</v>
    </nc>
  </rcc>
  <rcc rId="40103" sId="1">
    <oc r="C20">
      <v>11398</v>
    </oc>
    <nc r="C20">
      <v>11636</v>
    </nc>
  </rcc>
  <rcc rId="40104" sId="1">
    <oc r="C21">
      <v>13966</v>
    </oc>
    <nc r="C21">
      <v>14217</v>
    </nc>
  </rcc>
  <rcc rId="40105" sId="1">
    <oc r="D18">
      <v>12828</v>
    </oc>
    <nc r="D18"/>
  </rcc>
  <rcc rId="40106" sId="1">
    <oc r="D19">
      <v>3580</v>
    </oc>
    <nc r="D19"/>
  </rcc>
  <rcc rId="40107" sId="1">
    <oc r="D20">
      <v>11636</v>
    </oc>
    <nc r="D20"/>
  </rcc>
  <rcc rId="40108" sId="1">
    <oc r="D21">
      <v>14217</v>
    </oc>
    <nc r="D21"/>
  </rcc>
  <rcc rId="40109" sId="1">
    <oc r="C30">
      <v>4478</v>
    </oc>
    <nc r="C30">
      <v>4552</v>
    </nc>
  </rcc>
  <rcc rId="40110" sId="1">
    <oc r="C31">
      <v>4246</v>
    </oc>
    <nc r="C31">
      <v>4322</v>
    </nc>
  </rcc>
  <rcc rId="40111" sId="1">
    <oc r="C33">
      <v>20894</v>
    </oc>
    <nc r="C33">
      <v>21395</v>
    </nc>
  </rcc>
  <rcc rId="40112" sId="1">
    <oc r="C34">
      <v>15539</v>
    </oc>
    <nc r="C34">
      <v>16010</v>
    </nc>
  </rcc>
  <rfmt sheetId="1" sqref="C35" start="0" length="0">
    <dxf/>
  </rfmt>
  <rcc rId="40113" sId="1">
    <oc r="C36">
      <v>16169</v>
    </oc>
    <nc r="C36">
      <v>16331</v>
    </nc>
  </rcc>
  <rcc rId="40114" sId="1">
    <oc r="C37">
      <v>2756</v>
    </oc>
    <nc r="C37">
      <v>2792</v>
    </nc>
  </rcc>
  <rcc rId="40115" sId="1">
    <oc r="C38">
      <v>30550</v>
    </oc>
    <nc r="C38">
      <v>31143</v>
    </nc>
  </rcc>
  <rcc rId="40116" sId="1">
    <oc r="C39">
      <v>25348</v>
    </oc>
    <nc r="C39">
      <v>25938</v>
    </nc>
  </rcc>
  <rcc rId="40117" sId="1">
    <oc r="D30">
      <v>4552</v>
    </oc>
    <nc r="D30"/>
  </rcc>
  <rcc rId="40118" sId="1">
    <oc r="D31">
      <v>4322</v>
    </oc>
    <nc r="D31"/>
  </rcc>
  <rcc rId="40119" sId="1">
    <oc r="D33">
      <v>21395</v>
    </oc>
    <nc r="D33"/>
  </rcc>
  <rcc rId="40120" sId="1">
    <oc r="D34">
      <v>16010</v>
    </oc>
    <nc r="D34"/>
  </rcc>
  <rcc rId="40121" sId="1">
    <oc r="D36">
      <v>16331</v>
    </oc>
    <nc r="D36"/>
  </rcc>
  <rcc rId="40122" sId="1">
    <oc r="D37">
      <v>2792</v>
    </oc>
    <nc r="D37"/>
  </rcc>
  <rcc rId="40123" sId="1">
    <oc r="D38">
      <v>31143</v>
    </oc>
    <nc r="D38"/>
  </rcc>
  <rcc rId="40124" sId="1">
    <oc r="D39">
      <v>25938</v>
    </oc>
    <nc r="D39"/>
  </rcc>
  <rcc rId="40125" sId="1">
    <oc r="C45">
      <v>13491</v>
    </oc>
    <nc r="C45">
      <v>13700</v>
    </nc>
  </rcc>
  <rcc rId="40126" sId="1">
    <oc r="C46">
      <v>8013</v>
    </oc>
    <nc r="C46">
      <v>8216</v>
    </nc>
  </rcc>
  <rcc rId="40127" sId="1">
    <oc r="C47">
      <v>1536</v>
    </oc>
    <nc r="C47">
      <v>1556</v>
    </nc>
  </rcc>
  <rcc rId="40128" sId="1">
    <oc r="D45">
      <v>13700</v>
    </oc>
    <nc r="D45"/>
  </rcc>
  <rcc rId="40129" sId="1">
    <oc r="D46">
      <v>8216</v>
    </oc>
    <nc r="D46"/>
  </rcc>
  <rcc rId="40130" sId="1">
    <oc r="D47">
      <v>1556</v>
    </oc>
    <nc r="D47"/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31" sId="2">
    <oc r="E2" t="inlineStr">
      <is>
        <t>Январь</t>
      </is>
    </oc>
    <nc r="E2" t="inlineStr">
      <is>
        <t>Февраль</t>
      </is>
    </nc>
  </rcc>
  <rcc rId="40132" sId="2">
    <oc r="D6">
      <v>1545</v>
    </oc>
    <nc r="D6">
      <v>1750</v>
    </nc>
  </rcc>
  <rcc rId="40133" sId="2">
    <oc r="D7">
      <v>23985</v>
    </oc>
    <nc r="D7">
      <v>24160</v>
    </nc>
  </rcc>
  <rcc rId="40134" sId="2">
    <oc r="D8">
      <v>21330</v>
    </oc>
    <nc r="D8">
      <v>21515</v>
    </nc>
  </rcc>
  <rcc rId="40135" sId="2">
    <oc r="D9">
      <v>28515</v>
    </oc>
    <nc r="D9">
      <v>29905</v>
    </nc>
  </rcc>
  <rcc rId="40136" sId="2">
    <oc r="D11">
      <v>27455</v>
    </oc>
    <nc r="D11">
      <v>27560</v>
    </nc>
  </rcc>
  <rcc rId="40137" sId="2">
    <oc r="D12">
      <v>20895</v>
    </oc>
    <nc r="D12">
      <v>20960</v>
    </nc>
  </rcc>
  <rcc rId="40138" sId="2">
    <oc r="D13">
      <v>33075</v>
    </oc>
    <nc r="D13">
      <v>34370</v>
    </nc>
  </rcc>
  <rcc rId="40139" sId="2">
    <oc r="D14">
      <v>22330</v>
    </oc>
    <nc r="D14">
      <v>22545</v>
    </nc>
  </rcc>
  <rcc rId="40140" sId="2">
    <oc r="D15">
      <v>42425</v>
    </oc>
    <nc r="D15">
      <v>42755</v>
    </nc>
  </rcc>
  <rcc rId="40141" sId="2">
    <oc r="D16">
      <v>43645</v>
    </oc>
    <nc r="D16">
      <v>43695</v>
    </nc>
  </rcc>
  <rcc rId="40142" sId="2">
    <oc r="D17">
      <v>37235</v>
    </oc>
    <nc r="D17">
      <v>37795</v>
    </nc>
  </rcc>
  <rcc rId="40143" sId="2">
    <oc r="D18">
      <v>17960</v>
    </oc>
    <nc r="D18">
      <v>18205</v>
    </nc>
  </rcc>
  <rcc rId="40144" sId="2">
    <oc r="D19">
      <v>2930</v>
    </oc>
    <nc r="D19">
      <v>2990</v>
    </nc>
  </rcc>
  <rcc rId="40145" sId="2">
    <oc r="D20">
      <v>2900</v>
    </oc>
    <nc r="D20">
      <v>2975</v>
    </nc>
  </rcc>
  <rcc rId="40146" sId="2">
    <oc r="D21">
      <v>29645</v>
    </oc>
    <nc r="D21">
      <v>30080</v>
    </nc>
  </rcc>
  <rcc rId="40147" sId="2">
    <oc r="D22">
      <v>8170</v>
    </oc>
    <nc r="D22">
      <v>8610</v>
    </nc>
  </rcc>
  <rcc rId="40148" sId="2">
    <oc r="D23">
      <v>1440</v>
    </oc>
    <nc r="D23">
      <v>1610</v>
    </nc>
  </rcc>
  <rcc rId="40149" sId="2">
    <oc r="D24">
      <v>9655</v>
    </oc>
    <nc r="D24">
      <v>10090</v>
    </nc>
  </rcc>
  <rcc rId="40150" sId="2">
    <oc r="D25">
      <v>14935</v>
    </oc>
    <nc r="D25">
      <v>15070</v>
    </nc>
  </rcc>
  <rcc rId="40151" sId="2">
    <oc r="D27">
      <v>50595</v>
    </oc>
    <nc r="D27">
      <v>50800</v>
    </nc>
  </rcc>
  <rcc rId="40152" sId="2">
    <oc r="D28">
      <v>12615</v>
    </oc>
    <nc r="D28">
      <v>12710</v>
    </nc>
  </rcc>
  <rcc rId="40153" sId="2">
    <oc r="D29">
      <v>67190</v>
    </oc>
    <nc r="D29">
      <v>69450</v>
    </nc>
  </rcc>
  <rcc rId="40154" sId="2">
    <oc r="D30">
      <v>9240</v>
    </oc>
    <nc r="D30">
      <v>9485</v>
    </nc>
  </rcc>
  <rcc rId="40155" sId="2">
    <oc r="D32">
      <v>26400</v>
    </oc>
    <nc r="D32">
      <v>26600</v>
    </nc>
  </rcc>
  <rcc rId="40156" sId="2">
    <oc r="D33">
      <v>205</v>
    </oc>
    <nc r="D33">
      <v>435</v>
    </nc>
  </rcc>
  <rcc rId="40157" sId="2">
    <oc r="D34">
      <v>50135</v>
    </oc>
    <nc r="D34">
      <v>50825</v>
    </nc>
  </rcc>
  <rcc rId="40158" sId="2">
    <oc r="D35">
      <v>57285</v>
    </oc>
    <nc r="D35">
      <v>57760</v>
    </nc>
  </rcc>
  <rcc rId="40159" sId="2">
    <oc r="D36">
      <v>15065</v>
    </oc>
    <nc r="D36">
      <v>15235</v>
    </nc>
  </rcc>
  <rcc rId="40160" sId="2">
    <oc r="D37">
      <v>37625</v>
    </oc>
    <nc r="D37">
      <v>38045</v>
    </nc>
  </rcc>
  <rcc rId="40161" sId="2">
    <oc r="D38">
      <v>45035</v>
    </oc>
    <nc r="D38">
      <v>45690</v>
    </nc>
  </rcc>
  <rcc rId="40162" sId="2">
    <oc r="D39">
      <v>33250</v>
    </oc>
    <nc r="D39">
      <v>33590</v>
    </nc>
  </rcc>
  <rcc rId="40163" sId="2">
    <oc r="D40">
      <v>30880</v>
    </oc>
    <nc r="D40">
      <v>31155</v>
    </nc>
  </rcc>
  <rcc rId="40164" sId="2">
    <oc r="D41">
      <v>32720</v>
    </oc>
    <nc r="D41">
      <v>33155</v>
    </nc>
  </rcc>
  <rcc rId="40165" sId="2">
    <oc r="D42">
      <v>31700</v>
    </oc>
    <nc r="D42">
      <v>31825</v>
    </nc>
  </rcc>
  <rcc rId="40166" sId="2">
    <oc r="D43">
      <v>6930</v>
    </oc>
    <nc r="D43">
      <v>7150</v>
    </nc>
  </rcc>
  <rcc rId="40167" sId="2">
    <oc r="D44">
      <v>36430</v>
    </oc>
    <nc r="D44">
      <v>36650</v>
    </nc>
  </rcc>
  <rcc rId="40168" sId="2">
    <oc r="D45">
      <v>25735</v>
    </oc>
    <nc r="D45">
      <v>26310</v>
    </nc>
  </rcc>
  <rcc rId="40169" sId="2">
    <oc r="D46">
      <v>44045</v>
    </oc>
    <nc r="D46">
      <v>44505</v>
    </nc>
  </rcc>
  <rcc rId="40170" sId="2">
    <oc r="D47">
      <v>54275</v>
    </oc>
    <nc r="D47">
      <v>54585</v>
    </nc>
  </rcc>
  <rcc rId="40171" sId="2">
    <oc r="D48">
      <v>42545</v>
    </oc>
    <nc r="D48">
      <v>42720</v>
    </nc>
  </rcc>
  <rcc rId="40172" sId="2">
    <oc r="D49">
      <v>90270</v>
    </oc>
    <nc r="D49">
      <v>90630</v>
    </nc>
  </rcc>
  <rcc rId="40173" sId="2">
    <oc r="D50">
      <v>81130</v>
    </oc>
    <nc r="D50">
      <v>82220</v>
    </nc>
  </rcc>
  <rcc rId="40174" sId="2">
    <oc r="D51">
      <v>10775</v>
    </oc>
    <nc r="D51">
      <v>10975</v>
    </nc>
  </rcc>
  <rcc rId="40175" sId="2">
    <oc r="D52">
      <v>12090</v>
    </oc>
    <nc r="D52">
      <v>12190</v>
    </nc>
  </rcc>
  <rcc rId="40176" sId="2">
    <oc r="D53">
      <v>21775</v>
    </oc>
    <nc r="D53">
      <v>22010</v>
    </nc>
  </rcc>
  <rcc rId="40177" sId="2">
    <oc r="D54">
      <v>12740</v>
    </oc>
    <nc r="D54">
      <v>13570</v>
    </nc>
  </rcc>
  <rcc rId="40178" sId="2">
    <oc r="D55">
      <v>45585</v>
    </oc>
    <nc r="D55">
      <v>45680</v>
    </nc>
  </rcc>
  <rcc rId="40179" sId="2">
    <oc r="D56">
      <v>11955</v>
    </oc>
    <nc r="D56">
      <v>12125</v>
    </nc>
  </rcc>
  <rcc rId="40180" sId="2">
    <oc r="D57">
      <v>410</v>
    </oc>
    <nc r="D57">
      <v>1170</v>
    </nc>
  </rcc>
  <rcc rId="40181" sId="2">
    <oc r="D58">
      <v>24285</v>
    </oc>
    <nc r="D58">
      <v>24490</v>
    </nc>
  </rcc>
  <rcc rId="40182" sId="2">
    <oc r="D59">
      <v>23790</v>
    </oc>
    <nc r="D59">
      <v>24020</v>
    </nc>
  </rcc>
  <rcc rId="40183" sId="2">
    <oc r="D61">
      <v>71625</v>
    </oc>
    <nc r="D61">
      <v>71865</v>
    </nc>
  </rcc>
  <rcc rId="40184" sId="2">
    <oc r="D62">
      <v>14800</v>
    </oc>
    <nc r="D62">
      <v>15095</v>
    </nc>
  </rcc>
  <rcc rId="40185" sId="2">
    <oc r="D63">
      <v>2165</v>
    </oc>
    <nc r="D63">
      <v>2170</v>
    </nc>
  </rcc>
  <rcc rId="40186" sId="2">
    <oc r="D64">
      <v>20835</v>
    </oc>
    <nc r="D64">
      <v>20940</v>
    </nc>
  </rcc>
  <rcc rId="40187" sId="2">
    <oc r="D65">
      <v>68720</v>
    </oc>
    <nc r="D65">
      <v>69440</v>
    </nc>
  </rcc>
  <rcc rId="40188" sId="2">
    <oc r="D66">
      <v>33200</v>
    </oc>
    <nc r="D66">
      <v>33965</v>
    </nc>
  </rcc>
  <rcc rId="40189" sId="2">
    <oc r="D67">
      <v>8270</v>
    </oc>
    <nc r="D67">
      <v>8375</v>
    </nc>
  </rcc>
  <rcc rId="40190" sId="2">
    <oc r="D68">
      <v>28330</v>
    </oc>
    <nc r="D68">
      <v>28645</v>
    </nc>
  </rcc>
  <rcc rId="40191" sId="2">
    <oc r="D69">
      <v>56500</v>
    </oc>
    <nc r="D69">
      <v>56850</v>
    </nc>
  </rcc>
  <rcc rId="40192" sId="2">
    <oc r="D70">
      <v>88500</v>
    </oc>
    <nc r="D70">
      <v>89225</v>
    </nc>
  </rcc>
  <rcc rId="40193" sId="2">
    <oc r="D71">
      <v>37530</v>
    </oc>
    <nc r="D71">
      <v>37685</v>
    </nc>
  </rcc>
  <rcc rId="40194" sId="2">
    <oc r="D72">
      <v>7055</v>
    </oc>
    <nc r="D72">
      <v>7335</v>
    </nc>
  </rcc>
  <rcc rId="40195" sId="2">
    <oc r="D73">
      <v>59485</v>
    </oc>
    <nc r="D73">
      <v>60505</v>
    </nc>
  </rcc>
  <rcc rId="40196" sId="2">
    <oc r="D74">
      <v>10035</v>
    </oc>
    <nc r="D74">
      <v>10280</v>
    </nc>
  </rcc>
  <rcc rId="40197" sId="2">
    <oc r="D76">
      <v>27130</v>
    </oc>
    <nc r="D76">
      <v>27325</v>
    </nc>
  </rcc>
  <rcc rId="40198" sId="2">
    <oc r="D77">
      <v>20350</v>
    </oc>
    <nc r="D77">
      <v>21050</v>
    </nc>
  </rcc>
  <rcc rId="40199" sId="2">
    <oc r="D78">
      <v>38530</v>
    </oc>
    <nc r="D78">
      <v>39155</v>
    </nc>
  </rcc>
  <rcc rId="40200" sId="2">
    <oc r="D79">
      <v>8445</v>
    </oc>
    <nc r="D79">
      <v>8565</v>
    </nc>
  </rcc>
  <rcc rId="40201" sId="2">
    <oc r="D80">
      <v>29020</v>
    </oc>
    <nc r="D80">
      <v>29300</v>
    </nc>
  </rcc>
  <rcc rId="40202" sId="2">
    <oc r="D81">
      <v>11430</v>
    </oc>
    <nc r="D81">
      <v>11635</v>
    </nc>
  </rcc>
  <rcc rId="40203" sId="2">
    <oc r="D82">
      <v>260</v>
    </oc>
    <nc r="D82">
      <v>585</v>
    </nc>
  </rcc>
  <rcc rId="40204" sId="2">
    <oc r="D83">
      <v>8020</v>
    </oc>
    <nc r="D83">
      <v>8065</v>
    </nc>
  </rcc>
  <rcc rId="40205" sId="2">
    <oc r="D84">
      <v>13475</v>
    </oc>
    <nc r="D84">
      <v>13630</v>
    </nc>
  </rcc>
  <rcc rId="40206" sId="2">
    <oc r="D85">
      <v>10070</v>
    </oc>
    <nc r="D85">
      <v>10270</v>
    </nc>
  </rcc>
  <rcc rId="40207" sId="2">
    <oc r="D86">
      <v>39180</v>
    </oc>
    <nc r="D86">
      <v>39765</v>
    </nc>
  </rcc>
  <rcc rId="40208" sId="2">
    <oc r="D87">
      <v>36160</v>
    </oc>
    <nc r="D87">
      <v>36235</v>
    </nc>
  </rcc>
  <rcc rId="40209" sId="2">
    <oc r="D88">
      <v>19540</v>
    </oc>
    <nc r="D88">
      <v>19675</v>
    </nc>
  </rcc>
  <rcc rId="40210" sId="2">
    <oc r="D89">
      <v>68915</v>
    </oc>
    <nc r="D89">
      <v>69205</v>
    </nc>
  </rcc>
  <rcc rId="40211" sId="2">
    <oc r="D90">
      <v>61945</v>
    </oc>
    <nc r="D90">
      <v>62305</v>
    </nc>
  </rcc>
  <rcc rId="40212" sId="2">
    <oc r="D91">
      <v>14940</v>
    </oc>
    <nc r="D91">
      <v>15185</v>
    </nc>
  </rcc>
  <rcc rId="40213" sId="2">
    <oc r="D92">
      <v>12980</v>
    </oc>
    <nc r="D92">
      <v>13075</v>
    </nc>
  </rcc>
  <rcc rId="40214" sId="2">
    <oc r="D94">
      <v>38370</v>
    </oc>
    <nc r="D94">
      <v>38710</v>
    </nc>
  </rcc>
  <rcc rId="40215" sId="2">
    <oc r="D95">
      <v>15350</v>
    </oc>
    <nc r="D95">
      <v>15835</v>
    </nc>
  </rcc>
  <rcc rId="40216" sId="2">
    <oc r="D96">
      <v>42390</v>
    </oc>
    <nc r="D96">
      <v>42560</v>
    </nc>
  </rcc>
  <rcc rId="40217" sId="2">
    <oc r="D97">
      <v>25730</v>
    </oc>
    <nc r="D97">
      <v>25855</v>
    </nc>
  </rcc>
  <rcc rId="40218" sId="2">
    <oc r="D98">
      <v>12090</v>
    </oc>
    <nc r="D98">
      <v>12570</v>
    </nc>
  </rcc>
  <rcc rId="40219" sId="2">
    <oc r="D99">
      <v>13120</v>
    </oc>
    <nc r="D99">
      <v>13205</v>
    </nc>
  </rcc>
  <rcc rId="40220" sId="2">
    <oc r="D100">
      <v>5330</v>
    </oc>
    <nc r="D100">
      <v>5515</v>
    </nc>
  </rcc>
  <rcc rId="40221" sId="2">
    <oc r="D101">
      <v>15110</v>
    </oc>
    <nc r="D101">
      <v>15425</v>
    </nc>
  </rcc>
  <rcc rId="40222" sId="2">
    <oc r="D102">
      <v>53790</v>
    </oc>
    <nc r="D102">
      <v>54035</v>
    </nc>
  </rcc>
  <rcc rId="40223" sId="2">
    <oc r="D103">
      <v>6755</v>
    </oc>
    <nc r="D103">
      <v>6830</v>
    </nc>
  </rcc>
  <rcc rId="40224" sId="2">
    <oc r="D104">
      <v>23575</v>
    </oc>
    <nc r="D104">
      <v>23755</v>
    </nc>
  </rcc>
  <rcc rId="40225" sId="2">
    <oc r="D105">
      <v>21260</v>
    </oc>
    <nc r="D105">
      <v>21295</v>
    </nc>
  </rcc>
  <rcc rId="40226" sId="2">
    <oc r="D106">
      <v>94735</v>
    </oc>
    <nc r="D106">
      <v>95665</v>
    </nc>
  </rcc>
  <rcc rId="40227" sId="2">
    <oc r="D108">
      <v>31435</v>
    </oc>
    <nc r="D108">
      <v>31895</v>
    </nc>
  </rcc>
  <rcc rId="40228" sId="2">
    <oc r="D109">
      <v>23235</v>
    </oc>
    <nc r="D109">
      <v>23580</v>
    </nc>
  </rcc>
  <rcc rId="40229" sId="2">
    <oc r="D110">
      <v>12245</v>
    </oc>
    <nc r="D110">
      <v>12380</v>
    </nc>
  </rcc>
  <rcc rId="40230" sId="2">
    <oc r="D111">
      <v>24930</v>
    </oc>
    <nc r="D111">
      <v>25060</v>
    </nc>
  </rcc>
  <rcc rId="40231" sId="2">
    <oc r="D112">
      <v>17475</v>
    </oc>
    <nc r="D112">
      <v>17565</v>
    </nc>
  </rcc>
  <rcc rId="40232" sId="2">
    <oc r="D113">
      <v>57915</v>
    </oc>
    <nc r="D113">
      <v>58160</v>
    </nc>
  </rcc>
  <rcc rId="40233" sId="2">
    <oc r="D114">
      <v>16520</v>
    </oc>
    <nc r="D114">
      <v>16690</v>
    </nc>
  </rcc>
  <rcc rId="40234" sId="2">
    <oc r="D115">
      <v>49740</v>
    </oc>
    <nc r="D115">
      <v>49930</v>
    </nc>
  </rcc>
  <rcc rId="40235" sId="2">
    <oc r="D116">
      <v>21335</v>
    </oc>
    <nc r="D116">
      <v>21355</v>
    </nc>
  </rcc>
  <rcc rId="40236" sId="2">
    <oc r="D117">
      <v>8920</v>
    </oc>
    <nc r="D117">
      <v>9120</v>
    </nc>
  </rcc>
  <rcc rId="40237" sId="2">
    <oc r="E6">
      <v>1750</v>
    </oc>
    <nc r="E6"/>
  </rcc>
  <rcc rId="40238" sId="2">
    <oc r="E7">
      <v>24160</v>
    </oc>
    <nc r="E7"/>
  </rcc>
  <rcc rId="40239" sId="2">
    <oc r="E8">
      <v>21515</v>
    </oc>
    <nc r="E8"/>
  </rcc>
  <rcc rId="40240" sId="2">
    <oc r="E9">
      <v>29905</v>
    </oc>
    <nc r="E9"/>
  </rcc>
  <rcc rId="40241" sId="2">
    <oc r="E11">
      <v>27560</v>
    </oc>
    <nc r="E11"/>
  </rcc>
  <rcc rId="40242" sId="2">
    <oc r="E12">
      <v>20960</v>
    </oc>
    <nc r="E12"/>
  </rcc>
  <rcc rId="40243" sId="2">
    <oc r="E13">
      <v>34370</v>
    </oc>
    <nc r="E13"/>
  </rcc>
  <rcc rId="40244" sId="2">
    <oc r="E14">
      <v>22545</v>
    </oc>
    <nc r="E14"/>
  </rcc>
  <rcc rId="40245" sId="2">
    <oc r="E15">
      <v>42755</v>
    </oc>
    <nc r="E15"/>
  </rcc>
  <rcc rId="40246" sId="2">
    <oc r="E16">
      <v>43695</v>
    </oc>
    <nc r="E16"/>
  </rcc>
  <rcc rId="40247" sId="2">
    <oc r="E17">
      <v>37795</v>
    </oc>
    <nc r="E17"/>
  </rcc>
  <rcc rId="40248" sId="2">
    <oc r="E18">
      <v>18205</v>
    </oc>
    <nc r="E18"/>
  </rcc>
  <rcc rId="40249" sId="2">
    <oc r="E19">
      <v>2990</v>
    </oc>
    <nc r="E19"/>
  </rcc>
  <rcc rId="40250" sId="2">
    <oc r="E20">
      <v>2975</v>
    </oc>
    <nc r="E20"/>
  </rcc>
  <rcc rId="40251" sId="2">
    <oc r="E21">
      <v>30080</v>
    </oc>
    <nc r="E21"/>
  </rcc>
  <rcc rId="40252" sId="2">
    <oc r="E22">
      <v>8610</v>
    </oc>
    <nc r="E22"/>
  </rcc>
  <rcc rId="40253" sId="2">
    <oc r="E23">
      <v>1610</v>
    </oc>
    <nc r="E23"/>
  </rcc>
  <rcc rId="40254" sId="2">
    <oc r="E24">
      <v>10090</v>
    </oc>
    <nc r="E24"/>
  </rcc>
  <rcc rId="40255" sId="2">
    <oc r="E25">
      <v>15070</v>
    </oc>
    <nc r="E25"/>
  </rcc>
  <rcc rId="40256" sId="2">
    <oc r="E26">
      <v>14780</v>
    </oc>
    <nc r="E26"/>
  </rcc>
  <rcc rId="40257" sId="2">
    <oc r="E27">
      <v>50800</v>
    </oc>
    <nc r="E27"/>
  </rcc>
  <rcc rId="40258" sId="2">
    <oc r="E28">
      <v>12710</v>
    </oc>
    <nc r="E28"/>
  </rcc>
  <rcc rId="40259" sId="2">
    <oc r="E29">
      <v>69450</v>
    </oc>
    <nc r="E29"/>
  </rcc>
  <rcc rId="40260" sId="2">
    <oc r="E30">
      <v>9485</v>
    </oc>
    <nc r="E30"/>
  </rcc>
  <rcc rId="40261" sId="2">
    <oc r="E31">
      <v>2525</v>
    </oc>
    <nc r="E31"/>
  </rcc>
  <rcc rId="40262" sId="2">
    <oc r="E32">
      <v>26600</v>
    </oc>
    <nc r="E32"/>
  </rcc>
  <rcc rId="40263" sId="2">
    <oc r="E33">
      <v>435</v>
    </oc>
    <nc r="E33"/>
  </rcc>
  <rcc rId="40264" sId="2">
    <oc r="E34">
      <v>50825</v>
    </oc>
    <nc r="E34"/>
  </rcc>
  <rcc rId="40265" sId="2">
    <oc r="E35">
      <v>57760</v>
    </oc>
    <nc r="E35"/>
  </rcc>
  <rcc rId="40266" sId="2">
    <oc r="E36">
      <v>15235</v>
    </oc>
    <nc r="E36"/>
  </rcc>
  <rcc rId="40267" sId="2">
    <oc r="E37">
      <v>38045</v>
    </oc>
    <nc r="E37"/>
  </rcc>
  <rcc rId="40268" sId="2">
    <oc r="E38">
      <v>45690</v>
    </oc>
    <nc r="E38"/>
  </rcc>
  <rcc rId="40269" sId="2">
    <oc r="E39">
      <v>33590</v>
    </oc>
    <nc r="E39"/>
  </rcc>
  <rcc rId="40270" sId="2">
    <oc r="E40">
      <v>31155</v>
    </oc>
    <nc r="E40"/>
  </rcc>
  <rcc rId="40271" sId="2">
    <oc r="E41">
      <v>33155</v>
    </oc>
    <nc r="E41"/>
  </rcc>
  <rcc rId="40272" sId="2">
    <oc r="E42">
      <v>31825</v>
    </oc>
    <nc r="E42"/>
  </rcc>
  <rcc rId="40273" sId="2">
    <oc r="E43">
      <v>7150</v>
    </oc>
    <nc r="E43"/>
  </rcc>
  <rcc rId="40274" sId="2">
    <oc r="E44">
      <v>36650</v>
    </oc>
    <nc r="E44"/>
  </rcc>
  <rcc rId="40275" sId="2">
    <oc r="E45">
      <v>26310</v>
    </oc>
    <nc r="E45"/>
  </rcc>
  <rcc rId="40276" sId="2">
    <oc r="E46">
      <v>44505</v>
    </oc>
    <nc r="E46"/>
  </rcc>
  <rcc rId="40277" sId="2">
    <oc r="E47">
      <v>54585</v>
    </oc>
    <nc r="E47"/>
  </rcc>
  <rcc rId="40278" sId="2">
    <oc r="E48">
      <v>42720</v>
    </oc>
    <nc r="E48"/>
  </rcc>
  <rcc rId="40279" sId="2">
    <oc r="E49">
      <v>90630</v>
    </oc>
    <nc r="E49"/>
  </rcc>
  <rcc rId="40280" sId="2">
    <oc r="E50">
      <v>82220</v>
    </oc>
    <nc r="E50"/>
  </rcc>
  <rcc rId="40281" sId="2">
    <oc r="E51">
      <v>10975</v>
    </oc>
    <nc r="E51"/>
  </rcc>
  <rcc rId="40282" sId="2">
    <oc r="E52">
      <v>12190</v>
    </oc>
    <nc r="E52"/>
  </rcc>
  <rcc rId="40283" sId="2">
    <oc r="E53">
      <v>22010</v>
    </oc>
    <nc r="E53"/>
  </rcc>
  <rcc rId="40284" sId="2">
    <oc r="E54">
      <v>13570</v>
    </oc>
    <nc r="E54"/>
  </rcc>
  <rcc rId="40285" sId="2">
    <oc r="E55">
      <v>45680</v>
    </oc>
    <nc r="E55"/>
  </rcc>
  <rcc rId="40286" sId="2">
    <oc r="E56">
      <v>12125</v>
    </oc>
    <nc r="E56"/>
  </rcc>
  <rcc rId="40287" sId="2">
    <oc r="E57">
      <v>1170</v>
    </oc>
    <nc r="E57"/>
  </rcc>
  <rcc rId="40288" sId="2">
    <oc r="E58">
      <v>24490</v>
    </oc>
    <nc r="E58"/>
  </rcc>
  <rcc rId="40289" sId="2">
    <oc r="E59">
      <v>24020</v>
    </oc>
    <nc r="E59"/>
  </rcc>
  <rcc rId="40290" sId="2">
    <oc r="E60">
      <v>13285</v>
    </oc>
    <nc r="E60"/>
  </rcc>
  <rcc rId="40291" sId="2">
    <oc r="E61">
      <v>71865</v>
    </oc>
    <nc r="E61"/>
  </rcc>
  <rcc rId="40292" sId="2">
    <oc r="E62">
      <v>15095</v>
    </oc>
    <nc r="E62"/>
  </rcc>
  <rcc rId="40293" sId="2">
    <oc r="E63">
      <v>2170</v>
    </oc>
    <nc r="E63"/>
  </rcc>
  <rcc rId="40294" sId="2">
    <oc r="E64">
      <v>20940</v>
    </oc>
    <nc r="E64"/>
  </rcc>
  <rcc rId="40295" sId="2">
    <oc r="E65">
      <v>69440</v>
    </oc>
    <nc r="E65"/>
  </rcc>
  <rcc rId="40296" sId="2">
    <oc r="E66">
      <v>33965</v>
    </oc>
    <nc r="E66"/>
  </rcc>
  <rcc rId="40297" sId="2">
    <oc r="E67">
      <v>8375</v>
    </oc>
    <nc r="E67"/>
  </rcc>
  <rcc rId="40298" sId="2">
    <oc r="E68">
      <v>28645</v>
    </oc>
    <nc r="E68"/>
  </rcc>
  <rcc rId="40299" sId="2">
    <oc r="E69">
      <v>56850</v>
    </oc>
    <nc r="E69"/>
  </rcc>
  <rcc rId="40300" sId="2">
    <oc r="E70">
      <v>89225</v>
    </oc>
    <nc r="E70"/>
  </rcc>
  <rcc rId="40301" sId="2">
    <oc r="E71">
      <v>37685</v>
    </oc>
    <nc r="E71"/>
  </rcc>
  <rcc rId="40302" sId="2">
    <oc r="E72">
      <v>7335</v>
    </oc>
    <nc r="E72"/>
  </rcc>
  <rcc rId="40303" sId="2">
    <oc r="E73">
      <v>60505</v>
    </oc>
    <nc r="E73"/>
  </rcc>
  <rcc rId="40304" sId="2">
    <oc r="E74">
      <v>10280</v>
    </oc>
    <nc r="E74"/>
  </rcc>
  <rcc rId="40305" sId="2">
    <oc r="E75">
      <v>275</v>
    </oc>
    <nc r="E75"/>
  </rcc>
  <rcc rId="40306" sId="2">
    <oc r="E76">
      <v>27325</v>
    </oc>
    <nc r="E76"/>
  </rcc>
  <rcc rId="40307" sId="2">
    <oc r="E77">
      <v>21050</v>
    </oc>
    <nc r="E77"/>
  </rcc>
  <rcc rId="40308" sId="2">
    <oc r="E78">
      <v>39155</v>
    </oc>
    <nc r="E78"/>
  </rcc>
  <rcc rId="40309" sId="2">
    <oc r="E79">
      <v>8565</v>
    </oc>
    <nc r="E79"/>
  </rcc>
  <rcc rId="40310" sId="2">
    <oc r="E80">
      <v>29300</v>
    </oc>
    <nc r="E80"/>
  </rcc>
  <rcc rId="40311" sId="2">
    <oc r="E81">
      <v>11635</v>
    </oc>
    <nc r="E81"/>
  </rcc>
  <rcc rId="40312" sId="2">
    <oc r="E82">
      <v>585</v>
    </oc>
    <nc r="E82"/>
  </rcc>
  <rcc rId="40313" sId="2">
    <oc r="E83">
      <v>8065</v>
    </oc>
    <nc r="E83"/>
  </rcc>
  <rcc rId="40314" sId="2">
    <oc r="E84">
      <v>13630</v>
    </oc>
    <nc r="E84"/>
  </rcc>
  <rcc rId="40315" sId="2">
    <oc r="E85">
      <v>10270</v>
    </oc>
    <nc r="E85"/>
  </rcc>
  <rcc rId="40316" sId="2">
    <oc r="E86">
      <v>39765</v>
    </oc>
    <nc r="E86"/>
  </rcc>
  <rcc rId="40317" sId="2">
    <oc r="E87">
      <v>36235</v>
    </oc>
    <nc r="E87"/>
  </rcc>
  <rcc rId="40318" sId="2">
    <oc r="E88">
      <v>19675</v>
    </oc>
    <nc r="E88"/>
  </rcc>
  <rcc rId="40319" sId="2">
    <oc r="E89">
      <v>69205</v>
    </oc>
    <nc r="E89"/>
  </rcc>
  <rcc rId="40320" sId="2">
    <oc r="E90">
      <v>62305</v>
    </oc>
    <nc r="E90"/>
  </rcc>
  <rcc rId="40321" sId="2">
    <oc r="E91">
      <v>15185</v>
    </oc>
    <nc r="E91"/>
  </rcc>
  <rcc rId="40322" sId="2">
    <oc r="E92">
      <v>13075</v>
    </oc>
    <nc r="E92"/>
  </rcc>
  <rcc rId="40323" sId="2">
    <oc r="E93">
      <v>740</v>
    </oc>
    <nc r="E93"/>
  </rcc>
  <rcc rId="40324" sId="2">
    <oc r="E94">
      <v>38710</v>
    </oc>
    <nc r="E94"/>
  </rcc>
  <rcc rId="40325" sId="2">
    <oc r="E95">
      <v>15835</v>
    </oc>
    <nc r="E95"/>
  </rcc>
  <rcc rId="40326" sId="2">
    <oc r="E96">
      <v>42560</v>
    </oc>
    <nc r="E96"/>
  </rcc>
  <rcc rId="40327" sId="2">
    <oc r="E97">
      <v>25855</v>
    </oc>
    <nc r="E97"/>
  </rcc>
  <rcc rId="40328" sId="2">
    <oc r="E98">
      <v>12570</v>
    </oc>
    <nc r="E98"/>
  </rcc>
  <rcc rId="40329" sId="2">
    <oc r="E99">
      <v>13205</v>
    </oc>
    <nc r="E99"/>
  </rcc>
  <rcc rId="40330" sId="2">
    <oc r="E100">
      <v>5515</v>
    </oc>
    <nc r="E100"/>
  </rcc>
  <rcc rId="40331" sId="2">
    <oc r="E101">
      <v>15425</v>
    </oc>
    <nc r="E101"/>
  </rcc>
  <rcc rId="40332" sId="2">
    <oc r="E102">
      <v>54035</v>
    </oc>
    <nc r="E102"/>
  </rcc>
  <rcc rId="40333" sId="2">
    <oc r="E103">
      <v>6830</v>
    </oc>
    <nc r="E103"/>
  </rcc>
  <rcc rId="40334" sId="2">
    <oc r="E104">
      <v>23755</v>
    </oc>
    <nc r="E104"/>
  </rcc>
  <rcc rId="40335" sId="2">
    <oc r="E105">
      <v>21295</v>
    </oc>
    <nc r="E105"/>
  </rcc>
  <rcc rId="40336" sId="2">
    <oc r="E106">
      <v>95665</v>
    </oc>
    <nc r="E106"/>
  </rcc>
  <rcc rId="40337" sId="2">
    <oc r="E107">
      <v>11055</v>
    </oc>
    <nc r="E107"/>
  </rcc>
  <rcc rId="40338" sId="2">
    <oc r="E108">
      <v>31895</v>
    </oc>
    <nc r="E108"/>
  </rcc>
  <rcc rId="40339" sId="2">
    <oc r="E109">
      <v>23580</v>
    </oc>
    <nc r="E109"/>
  </rcc>
  <rcc rId="40340" sId="2">
    <oc r="E110">
      <v>12380</v>
    </oc>
    <nc r="E110"/>
  </rcc>
  <rcc rId="40341" sId="2">
    <oc r="E111">
      <v>25060</v>
    </oc>
    <nc r="E111"/>
  </rcc>
  <rcc rId="40342" sId="2">
    <oc r="E112">
      <v>17565</v>
    </oc>
    <nc r="E112"/>
  </rcc>
  <rcc rId="40343" sId="2">
    <oc r="E113">
      <v>58160</v>
    </oc>
    <nc r="E113"/>
  </rcc>
  <rcc rId="40344" sId="2">
    <oc r="E114">
      <v>16690</v>
    </oc>
    <nc r="E114"/>
  </rcc>
  <rcc rId="40345" sId="2">
    <oc r="E115">
      <v>49930</v>
    </oc>
    <nc r="E115"/>
  </rcc>
  <rcc rId="40346" sId="2">
    <oc r="E116">
      <v>21355</v>
    </oc>
    <nc r="E116"/>
  </rcc>
  <rcc rId="40347" sId="2">
    <oc r="E117">
      <v>9120</v>
    </oc>
    <nc r="E117"/>
  </rcc>
  <rcc rId="40348" sId="3">
    <oc r="E2" t="inlineStr">
      <is>
        <t>Январь</t>
      </is>
    </oc>
    <nc r="E2" t="inlineStr">
      <is>
        <t>Февраль</t>
      </is>
    </nc>
  </rcc>
  <rcc rId="40349" sId="3">
    <oc r="D7">
      <v>14095</v>
    </oc>
    <nc r="D7">
      <v>14290</v>
    </nc>
  </rcc>
  <rcc rId="40350" sId="3">
    <oc r="D8">
      <v>995</v>
    </oc>
    <nc r="D8">
      <v>1040</v>
    </nc>
  </rcc>
  <rcc rId="40351" sId="3">
    <oc r="D9">
      <v>15675</v>
    </oc>
    <nc r="D9">
      <v>15815</v>
    </nc>
  </rcc>
  <rcc rId="40352" sId="3">
    <oc r="D10">
      <v>14815</v>
    </oc>
    <nc r="D10">
      <v>15055</v>
    </nc>
  </rcc>
  <rcc rId="40353" sId="3">
    <oc r="D11">
      <v>950</v>
    </oc>
    <nc r="D11">
      <v>1070</v>
    </nc>
  </rcc>
  <rcc rId="40354" sId="3">
    <oc r="D12">
      <v>29505</v>
    </oc>
    <nc r="D12">
      <v>29625</v>
    </nc>
  </rcc>
  <rcc rId="40355" sId="3">
    <oc r="D13">
      <v>12250</v>
    </oc>
    <nc r="D13">
      <v>12585</v>
    </nc>
  </rcc>
  <rcc rId="40356" sId="3">
    <oc r="D14">
      <v>19500</v>
    </oc>
    <nc r="D14">
      <v>19785</v>
    </nc>
  </rcc>
  <rcc rId="40357" sId="3">
    <oc r="D15">
      <v>5115</v>
    </oc>
    <nc r="D15">
      <v>5425</v>
    </nc>
  </rcc>
  <rcc rId="40358" sId="3">
    <oc r="D16">
      <v>78225</v>
    </oc>
    <nc r="D16">
      <v>78475</v>
    </nc>
  </rcc>
  <rcc rId="40359" sId="3">
    <oc r="D17">
      <v>42795</v>
    </oc>
    <nc r="D17">
      <v>43460</v>
    </nc>
  </rcc>
  <rcc rId="40360" sId="3">
    <oc r="D18">
      <v>16185</v>
    </oc>
    <nc r="D18">
      <v>16405</v>
    </nc>
  </rcc>
  <rcc rId="40361" sId="3">
    <oc r="D19">
      <v>158455</v>
    </oc>
    <nc r="D19">
      <v>159700</v>
    </nc>
  </rcc>
  <rcc rId="40362" sId="3">
    <oc r="D20">
      <v>6190</v>
    </oc>
    <nc r="D20">
      <v>6205</v>
    </nc>
  </rcc>
  <rcc rId="40363" sId="3">
    <oc r="D21">
      <v>14580</v>
    </oc>
    <nc r="D21">
      <v>14865</v>
    </nc>
  </rcc>
  <rcc rId="40364" sId="3">
    <oc r="D22">
      <v>13705</v>
    </oc>
    <nc r="D22">
      <v>13860</v>
    </nc>
  </rcc>
  <rcc rId="40365" sId="3">
    <oc r="D23">
      <v>38760</v>
    </oc>
    <nc r="D23">
      <v>38870</v>
    </nc>
  </rcc>
  <rcc rId="40366" sId="3">
    <oc r="D24">
      <v>54435</v>
    </oc>
    <nc r="D24">
      <v>54635</v>
    </nc>
  </rcc>
  <rcc rId="40367" sId="3">
    <oc r="D25">
      <v>12300</v>
    </oc>
    <nc r="D25">
      <v>12385</v>
    </nc>
  </rcc>
  <rcc rId="40368" sId="3">
    <oc r="D27">
      <v>39865</v>
    </oc>
    <nc r="D27">
      <v>41995</v>
    </nc>
  </rcc>
  <rcc rId="40369" sId="3">
    <oc r="D28">
      <v>32600</v>
    </oc>
    <nc r="D28">
      <v>32680</v>
    </nc>
  </rcc>
  <rcc rId="40370" sId="3">
    <oc r="D29">
      <v>33290</v>
    </oc>
    <nc r="D29">
      <v>33770</v>
    </nc>
  </rcc>
  <rcc rId="40371" sId="3">
    <oc r="D30">
      <v>32720</v>
    </oc>
    <nc r="D30">
      <v>33190</v>
    </nc>
  </rcc>
  <rcc rId="40372" sId="3">
    <oc r="D31">
      <v>66895</v>
    </oc>
    <nc r="D31">
      <v>67655</v>
    </nc>
  </rcc>
  <rcc rId="40373" sId="3">
    <oc r="E7">
      <v>14290</v>
    </oc>
    <nc r="E7"/>
  </rcc>
  <rcc rId="40374" sId="3">
    <oc r="E8">
      <v>1040</v>
    </oc>
    <nc r="E8"/>
  </rcc>
  <rcc rId="40375" sId="3">
    <oc r="E9">
      <v>15815</v>
    </oc>
    <nc r="E9"/>
  </rcc>
  <rcc rId="40376" sId="3">
    <oc r="E10">
      <v>15055</v>
    </oc>
    <nc r="E10"/>
  </rcc>
  <rcc rId="40377" sId="3">
    <oc r="E11">
      <v>1070</v>
    </oc>
    <nc r="E11"/>
  </rcc>
  <rcc rId="40378" sId="3">
    <oc r="E12">
      <v>29625</v>
    </oc>
    <nc r="E12"/>
  </rcc>
  <rcc rId="40379" sId="3">
    <oc r="E13">
      <v>12585</v>
    </oc>
    <nc r="E13"/>
  </rcc>
  <rcc rId="40380" sId="3">
    <oc r="E14">
      <v>19785</v>
    </oc>
    <nc r="E14"/>
  </rcc>
  <rcc rId="40381" sId="3">
    <oc r="E15">
      <v>5425</v>
    </oc>
    <nc r="E15"/>
  </rcc>
  <rcc rId="40382" sId="3">
    <oc r="E16">
      <v>78475</v>
    </oc>
    <nc r="E16"/>
  </rcc>
  <rcc rId="40383" sId="3">
    <oc r="E17">
      <v>43460</v>
    </oc>
    <nc r="E17"/>
  </rcc>
  <rcc rId="40384" sId="3">
    <oc r="E18">
      <v>16405</v>
    </oc>
    <nc r="E18"/>
  </rcc>
  <rcc rId="40385" sId="3">
    <oc r="E19">
      <v>159700</v>
    </oc>
    <nc r="E19"/>
  </rcc>
  <rcc rId="40386" sId="3">
    <oc r="E20">
      <v>6205</v>
    </oc>
    <nc r="E20"/>
  </rcc>
  <rcc rId="40387" sId="3">
    <oc r="E21">
      <v>14865</v>
    </oc>
    <nc r="E21"/>
  </rcc>
  <rcc rId="40388" sId="3">
    <oc r="E22">
      <v>13860</v>
    </oc>
    <nc r="E22"/>
  </rcc>
  <rcc rId="40389" sId="3">
    <oc r="E23">
      <v>38870</v>
    </oc>
    <nc r="E23"/>
  </rcc>
  <rcc rId="40390" sId="3">
    <oc r="E24">
      <v>54635</v>
    </oc>
    <nc r="E24"/>
  </rcc>
  <rcc rId="40391" sId="3">
    <oc r="E25">
      <v>12385</v>
    </oc>
    <nc r="E25"/>
  </rcc>
  <rcc rId="40392" sId="3">
    <oc r="E26">
      <v>15</v>
    </oc>
    <nc r="E26"/>
  </rcc>
  <rcc rId="40393" sId="3">
    <oc r="E27">
      <v>41995</v>
    </oc>
    <nc r="E27"/>
  </rcc>
  <rcc rId="40394" sId="3">
    <oc r="E28">
      <v>32680</v>
    </oc>
    <nc r="E28"/>
  </rcc>
  <rcc rId="40395" sId="3">
    <oc r="E29">
      <v>33770</v>
    </oc>
    <nc r="E29"/>
  </rcc>
  <rcc rId="40396" sId="3">
    <oc r="E30">
      <v>33190</v>
    </oc>
    <nc r="E30"/>
  </rcc>
  <rcc rId="40397" sId="3">
    <oc r="E31">
      <v>67655</v>
    </oc>
    <nc r="E31"/>
  </rcc>
  <rcc rId="40398" sId="4">
    <oc r="E2" t="inlineStr">
      <is>
        <t>Январь</t>
      </is>
    </oc>
    <nc r="E2" t="inlineStr">
      <is>
        <t>Февраль</t>
      </is>
    </nc>
  </rcc>
  <rcc rId="40399" sId="4">
    <oc r="D7">
      <v>8420</v>
    </oc>
    <nc r="D7">
      <v>8465</v>
    </nc>
  </rcc>
  <rcc rId="40400" sId="4">
    <oc r="D8">
      <v>53750</v>
    </oc>
    <nc r="D8">
      <v>54085</v>
    </nc>
  </rcc>
  <rcc rId="40401" sId="4">
    <oc r="D9">
      <v>6620</v>
    </oc>
    <nc r="D9">
      <v>6840</v>
    </nc>
  </rcc>
  <rcc rId="40402" sId="4">
    <oc r="D10">
      <v>24515</v>
    </oc>
    <nc r="D10">
      <v>24915</v>
    </nc>
  </rcc>
  <rcc rId="40403" sId="4">
    <oc r="D11">
      <v>14260</v>
    </oc>
    <nc r="D11">
      <v>14455</v>
    </nc>
  </rcc>
  <rcc rId="40404" sId="4">
    <oc r="D12">
      <v>46840</v>
    </oc>
    <nc r="D12">
      <v>47035</v>
    </nc>
  </rcc>
  <rcc rId="40405" sId="4">
    <oc r="D13">
      <v>17990</v>
    </oc>
    <nc r="D13">
      <v>18140</v>
    </nc>
  </rcc>
  <rcc rId="40406" sId="4">
    <oc r="D14">
      <v>9725</v>
    </oc>
    <nc r="D14">
      <v>9775</v>
    </nc>
  </rcc>
  <rcc rId="40407" sId="4">
    <oc r="D15">
      <v>29090</v>
    </oc>
    <nc r="D15">
      <v>29515</v>
    </nc>
  </rcc>
  <rcc rId="40408" sId="4">
    <oc r="D16">
      <v>31030</v>
    </oc>
    <nc r="D16">
      <v>31790</v>
    </nc>
  </rcc>
  <rcc rId="40409" sId="4">
    <oc r="D17">
      <v>31920</v>
    </oc>
    <nc r="D17">
      <v>32365</v>
    </nc>
  </rcc>
  <rcc rId="40410" sId="4">
    <oc r="D18">
      <v>34730</v>
    </oc>
    <nc r="D18">
      <v>35185</v>
    </nc>
  </rcc>
  <rcc rId="40411" sId="4">
    <oc r="D19">
      <v>55180</v>
    </oc>
    <nc r="D19">
      <v>55875</v>
    </nc>
  </rcc>
  <rcc rId="40412" sId="4">
    <oc r="D20">
      <v>4760</v>
    </oc>
    <nc r="D20">
      <v>4860</v>
    </nc>
  </rcc>
  <rcc rId="40413" sId="4">
    <oc r="D21">
      <v>9870</v>
    </oc>
    <nc r="D21">
      <v>10140</v>
    </nc>
  </rcc>
  <rcc rId="40414" sId="4">
    <oc r="D22">
      <v>22865</v>
    </oc>
    <nc r="D22">
      <v>22875</v>
    </nc>
  </rcc>
  <rcc rId="40415" sId="4">
    <oc r="D23">
      <v>49625</v>
    </oc>
    <nc r="D23">
      <v>49805</v>
    </nc>
  </rcc>
  <rcc rId="40416" sId="4">
    <oc r="D24">
      <v>31835</v>
    </oc>
    <nc r="D24">
      <v>32275</v>
    </nc>
  </rcc>
  <rcc rId="40417" sId="4">
    <oc r="D25">
      <v>35535</v>
    </oc>
    <nc r="D25">
      <v>35955</v>
    </nc>
  </rcc>
  <rcc rId="40418" sId="4">
    <oc r="D26">
      <v>17855</v>
    </oc>
    <nc r="D26">
      <v>18195</v>
    </nc>
  </rcc>
  <rcc rId="40419" sId="4">
    <oc r="D27">
      <v>15745</v>
    </oc>
    <nc r="D27">
      <v>15755</v>
    </nc>
  </rcc>
  <rcc rId="40420" sId="4">
    <oc r="D28">
      <v>58755</v>
    </oc>
    <nc r="D28">
      <v>58985</v>
    </nc>
  </rcc>
  <rcc rId="40421" sId="4">
    <oc r="D29">
      <v>35195</v>
    </oc>
    <nc r="D29">
      <v>35340</v>
    </nc>
  </rcc>
  <rcc rId="40422" sId="4">
    <oc r="D30">
      <v>160</v>
    </oc>
    <nc r="D30">
      <v>350</v>
    </nc>
  </rcc>
  <rcc rId="40423" sId="4">
    <oc r="D31">
      <v>22665</v>
    </oc>
    <nc r="D31">
      <v>23095</v>
    </nc>
  </rcc>
  <rcc rId="40424" sId="4">
    <oc r="D32">
      <v>31140</v>
    </oc>
    <nc r="D32">
      <v>31445</v>
    </nc>
  </rcc>
  <rcc rId="40425" sId="4">
    <oc r="D33">
      <v>38995</v>
    </oc>
    <nc r="D33">
      <v>39235</v>
    </nc>
  </rcc>
  <rcc rId="40426" sId="4">
    <oc r="D34">
      <v>20470</v>
    </oc>
    <nc r="D34">
      <v>20830</v>
    </nc>
  </rcc>
  <rcc rId="40427" sId="4">
    <oc r="D36">
      <v>50420</v>
    </oc>
    <nc r="D36">
      <v>51130</v>
    </nc>
  </rcc>
  <rcc rId="40428" sId="4">
    <oc r="D37">
      <v>39795</v>
    </oc>
    <nc r="D37">
      <v>40285</v>
    </nc>
  </rcc>
  <rcc rId="40429" sId="4">
    <oc r="D38">
      <v>13140</v>
    </oc>
    <nc r="D38">
      <v>13400</v>
    </nc>
  </rcc>
  <rcc rId="40430" sId="4">
    <oc r="D39">
      <v>42860</v>
    </oc>
    <nc r="D39">
      <v>42940</v>
    </nc>
  </rcc>
  <rcc rId="40431" sId="4">
    <oc r="D40">
      <v>38435</v>
    </oc>
    <nc r="D40">
      <v>38575</v>
    </nc>
  </rcc>
  <rcc rId="40432" sId="4">
    <oc r="D41">
      <v>5390</v>
    </oc>
    <nc r="D41">
      <v>5860</v>
    </nc>
  </rcc>
  <rcc rId="40433" sId="4">
    <oc r="D42">
      <v>103275</v>
    </oc>
    <nc r="D42">
      <v>104245</v>
    </nc>
  </rcc>
  <rcc rId="40434" sId="4">
    <oc r="D43">
      <v>10870</v>
    </oc>
    <nc r="D43">
      <v>11210</v>
    </nc>
  </rcc>
  <rcc rId="40435" sId="4">
    <oc r="D44">
      <v>2935</v>
    </oc>
    <nc r="D44">
      <v>3190</v>
    </nc>
  </rcc>
  <rcc rId="40436" sId="4">
    <oc r="D45">
      <v>88830</v>
    </oc>
    <nc r="D45">
      <v>89145</v>
    </nc>
  </rcc>
  <rcc rId="40437" sId="4">
    <oc r="D46">
      <v>9530</v>
    </oc>
    <nc r="D46">
      <v>9695</v>
    </nc>
  </rcc>
  <rcc rId="40438" sId="4">
    <oc r="D47">
      <v>11960</v>
    </oc>
    <nc r="D47">
      <v>12110</v>
    </nc>
  </rcc>
  <rcc rId="40439" sId="4">
    <oc r="D49">
      <v>15265</v>
    </oc>
    <nc r="D49">
      <v>15460</v>
    </nc>
  </rcc>
  <rcc rId="40440" sId="4">
    <oc r="D50">
      <v>32965</v>
    </oc>
    <nc r="D50">
      <v>33265</v>
    </nc>
  </rcc>
  <rcc rId="40441" sId="4">
    <oc r="D51">
      <v>16715</v>
    </oc>
    <nc r="D51">
      <v>17045</v>
    </nc>
  </rcc>
  <rcc rId="40442" sId="4">
    <oc r="D52">
      <v>10205</v>
    </oc>
    <nc r="D52">
      <v>10320</v>
    </nc>
  </rcc>
  <rcc rId="40443" sId="4">
    <oc r="D53">
      <v>20405</v>
    </oc>
    <nc r="D53">
      <v>20595</v>
    </nc>
  </rcc>
  <rcc rId="40444" sId="4">
    <oc r="D54">
      <v>6270</v>
    </oc>
    <nc r="D54">
      <v>6350</v>
    </nc>
  </rcc>
  <rcc rId="40445" sId="4">
    <oc r="D55">
      <v>55795</v>
    </oc>
    <nc r="D55">
      <v>56360</v>
    </nc>
  </rcc>
  <rcc rId="40446" sId="4">
    <oc r="D56">
      <v>54460</v>
    </oc>
    <nc r="D56">
      <v>55595</v>
    </nc>
  </rcc>
  <rcc rId="40447" sId="4">
    <oc r="D57">
      <v>6240</v>
    </oc>
    <nc r="D57">
      <v>6445</v>
    </nc>
  </rcc>
  <rcc rId="40448" sId="4">
    <oc r="D58">
      <v>30010</v>
    </oc>
    <nc r="D58">
      <v>30385</v>
    </nc>
  </rcc>
  <rcc rId="40449" sId="4">
    <oc r="D59">
      <v>13815</v>
    </oc>
    <nc r="D59">
      <v>14025</v>
    </nc>
  </rcc>
  <rcc rId="40450" sId="4">
    <oc r="E7">
      <v>8465</v>
    </oc>
    <nc r="E7"/>
  </rcc>
  <rcc rId="40451" sId="4">
    <oc r="E8">
      <v>54085</v>
    </oc>
    <nc r="E8"/>
  </rcc>
  <rcc rId="40452" sId="4">
    <oc r="E9">
      <v>6840</v>
    </oc>
    <nc r="E9"/>
  </rcc>
  <rcc rId="40453" sId="4">
    <oc r="E10">
      <v>24915</v>
    </oc>
    <nc r="E10"/>
  </rcc>
  <rcc rId="40454" sId="4">
    <oc r="E11">
      <v>14455</v>
    </oc>
    <nc r="E11"/>
  </rcc>
  <rcc rId="40455" sId="4">
    <oc r="E12">
      <v>47035</v>
    </oc>
    <nc r="E12"/>
  </rcc>
  <rcc rId="40456" sId="4">
    <oc r="E13">
      <v>18140</v>
    </oc>
    <nc r="E13"/>
  </rcc>
  <rcc rId="40457" sId="4">
    <oc r="E14">
      <v>9775</v>
    </oc>
    <nc r="E14"/>
  </rcc>
  <rcc rId="40458" sId="4">
    <oc r="E15">
      <v>29515</v>
    </oc>
    <nc r="E15"/>
  </rcc>
  <rcc rId="40459" sId="4">
    <oc r="E16">
      <v>31790</v>
    </oc>
    <nc r="E16"/>
  </rcc>
  <rcc rId="40460" sId="4">
    <oc r="E17">
      <v>32365</v>
    </oc>
    <nc r="E17"/>
  </rcc>
  <rcc rId="40461" sId="4">
    <oc r="E18">
      <v>35185</v>
    </oc>
    <nc r="E18"/>
  </rcc>
  <rcc rId="40462" sId="4">
    <oc r="E19">
      <v>55875</v>
    </oc>
    <nc r="E19"/>
  </rcc>
  <rcc rId="40463" sId="4">
    <oc r="E20">
      <v>4860</v>
    </oc>
    <nc r="E20"/>
  </rcc>
  <rcc rId="40464" sId="4">
    <oc r="E21">
      <v>10140</v>
    </oc>
    <nc r="E21"/>
  </rcc>
  <rcc rId="40465" sId="4">
    <oc r="E22">
      <v>22875</v>
    </oc>
    <nc r="E22"/>
  </rcc>
  <rcc rId="40466" sId="4">
    <oc r="E23">
      <v>49805</v>
    </oc>
    <nc r="E23"/>
  </rcc>
  <rcc rId="40467" sId="4">
    <oc r="E24">
      <v>32275</v>
    </oc>
    <nc r="E24"/>
  </rcc>
  <rcc rId="40468" sId="4">
    <oc r="E25">
      <v>35955</v>
    </oc>
    <nc r="E25"/>
  </rcc>
  <rcc rId="40469" sId="4">
    <oc r="E26">
      <v>18195</v>
    </oc>
    <nc r="E26"/>
  </rcc>
  <rcc rId="40470" sId="4">
    <oc r="E27">
      <v>15755</v>
    </oc>
    <nc r="E27"/>
  </rcc>
  <rcc rId="40471" sId="4">
    <oc r="E28">
      <v>58985</v>
    </oc>
    <nc r="E28"/>
  </rcc>
  <rcc rId="40472" sId="4">
    <oc r="E29">
      <v>35340</v>
    </oc>
    <nc r="E29"/>
  </rcc>
  <rcc rId="40473" sId="4">
    <oc r="E30">
      <v>350</v>
    </oc>
    <nc r="E30"/>
  </rcc>
  <rcc rId="40474" sId="4">
    <oc r="E31">
      <v>23095</v>
    </oc>
    <nc r="E31"/>
  </rcc>
  <rcc rId="40475" sId="4">
    <oc r="E32">
      <v>31445</v>
    </oc>
    <nc r="E32"/>
  </rcc>
  <rcc rId="40476" sId="4">
    <oc r="E33">
      <v>39235</v>
    </oc>
    <nc r="E33"/>
  </rcc>
  <rcc rId="40477" sId="4">
    <oc r="E34">
      <v>20830</v>
    </oc>
    <nc r="E34"/>
  </rcc>
  <rcc rId="40478" sId="4">
    <oc r="E36">
      <v>51130</v>
    </oc>
    <nc r="E36"/>
  </rcc>
  <rcc rId="40479" sId="4">
    <oc r="E37">
      <v>40285</v>
    </oc>
    <nc r="E37"/>
  </rcc>
  <rcc rId="40480" sId="4">
    <oc r="E38">
      <v>13400</v>
    </oc>
    <nc r="E38"/>
  </rcc>
  <rcc rId="40481" sId="4">
    <oc r="E39">
      <v>42940</v>
    </oc>
    <nc r="E39"/>
  </rcc>
  <rcc rId="40482" sId="4">
    <oc r="E40">
      <v>38575</v>
    </oc>
    <nc r="E40"/>
  </rcc>
  <rcc rId="40483" sId="4">
    <oc r="E41">
      <v>5860</v>
    </oc>
    <nc r="E41"/>
  </rcc>
  <rcc rId="40484" sId="4">
    <oc r="E42">
      <v>104245</v>
    </oc>
    <nc r="E42"/>
  </rcc>
  <rcc rId="40485" sId="4">
    <oc r="E43">
      <v>11210</v>
    </oc>
    <nc r="E43"/>
  </rcc>
  <rcc rId="40486" sId="4">
    <oc r="E44">
      <v>3190</v>
    </oc>
    <nc r="E44"/>
  </rcc>
  <rcc rId="40487" sId="4">
    <oc r="E45">
      <v>89145</v>
    </oc>
    <nc r="E45"/>
  </rcc>
  <rcc rId="40488" sId="4">
    <oc r="E46">
      <v>9695</v>
    </oc>
    <nc r="E46"/>
  </rcc>
  <rcc rId="40489" sId="4">
    <oc r="E47">
      <v>12110</v>
    </oc>
    <nc r="E47"/>
  </rcc>
  <rcc rId="40490" sId="4">
    <oc r="E48">
      <v>54790</v>
    </oc>
    <nc r="E48"/>
  </rcc>
  <rcc rId="40491" sId="4">
    <oc r="E49">
      <v>15460</v>
    </oc>
    <nc r="E49"/>
  </rcc>
  <rcc rId="40492" sId="4">
    <oc r="E50">
      <v>33265</v>
    </oc>
    <nc r="E50"/>
  </rcc>
  <rcc rId="40493" sId="4">
    <oc r="E51">
      <v>17045</v>
    </oc>
    <nc r="E51"/>
  </rcc>
  <rcc rId="40494" sId="4">
    <oc r="E52">
      <v>10320</v>
    </oc>
    <nc r="E52"/>
  </rcc>
  <rcc rId="40495" sId="4">
    <oc r="E53">
      <v>20595</v>
    </oc>
    <nc r="E53"/>
  </rcc>
  <rcc rId="40496" sId="4">
    <oc r="E54">
      <v>6350</v>
    </oc>
    <nc r="E54"/>
  </rcc>
  <rcc rId="40497" sId="4">
    <oc r="E55">
      <v>56360</v>
    </oc>
    <nc r="E55"/>
  </rcc>
  <rcc rId="40498" sId="4">
    <oc r="E56">
      <v>55595</v>
    </oc>
    <nc r="E56"/>
  </rcc>
  <rcc rId="40499" sId="4">
    <oc r="E57">
      <v>6445</v>
    </oc>
    <nc r="E57"/>
  </rcc>
  <rcc rId="40500" sId="4">
    <oc r="E58">
      <v>30385</v>
    </oc>
    <nc r="E58"/>
  </rcc>
  <rcc rId="40501" sId="4">
    <oc r="E59">
      <v>14025</v>
    </oc>
    <nc r="E59"/>
  </rcc>
  <rcc rId="40502" sId="5">
    <oc r="E2" t="inlineStr">
      <is>
        <t>Январь</t>
      </is>
    </oc>
    <nc r="E2" t="inlineStr">
      <is>
        <t>Февраль</t>
      </is>
    </nc>
  </rcc>
  <rcc rId="40503" sId="5">
    <oc r="D6">
      <v>15000</v>
    </oc>
    <nc r="D6">
      <v>15200</v>
    </nc>
  </rcc>
  <rcc rId="40504" sId="5">
    <oc r="D7">
      <v>5925</v>
    </oc>
    <nc r="D7">
      <v>6000</v>
    </nc>
  </rcc>
  <rcc rId="40505" sId="5">
    <oc r="D8">
      <v>18960</v>
    </oc>
    <nc r="D8">
      <v>19740</v>
    </nc>
  </rcc>
  <rcc rId="40506" sId="5">
    <oc r="D9">
      <v>12480</v>
    </oc>
    <nc r="D9">
      <v>13000</v>
    </nc>
  </rcc>
  <rcc rId="40507" sId="5">
    <oc r="D10">
      <v>22070</v>
    </oc>
    <nc r="D10">
      <v>22905</v>
    </nc>
  </rcc>
  <rcc rId="40508" sId="5">
    <oc r="D11">
      <v>45875</v>
    </oc>
    <nc r="D11">
      <v>45955</v>
    </nc>
  </rcc>
  <rcc rId="40509" sId="5">
    <oc r="D12">
      <v>22330</v>
    </oc>
    <nc r="D12">
      <v>22890</v>
    </nc>
  </rcc>
  <rcc rId="40510" sId="5">
    <oc r="D13">
      <v>14480</v>
    </oc>
    <nc r="D13">
      <v>14655</v>
    </nc>
  </rcc>
  <rcc rId="40511" sId="5">
    <oc r="D14">
      <v>160</v>
    </oc>
    <nc r="D14">
      <v>290</v>
    </nc>
  </rcc>
  <rcc rId="40512" sId="5">
    <oc r="D15">
      <v>20290</v>
    </oc>
    <nc r="D15">
      <v>20295</v>
    </nc>
  </rcc>
  <rcc rId="40513" sId="5">
    <oc r="D16">
      <v>7810</v>
    </oc>
    <nc r="D16">
      <v>8085</v>
    </nc>
  </rcc>
  <rcc rId="40514" sId="5">
    <oc r="D17">
      <v>33600</v>
    </oc>
    <nc r="D17">
      <v>33870</v>
    </nc>
  </rcc>
  <rcc rId="40515" sId="5">
    <oc r="D18">
      <v>19810</v>
    </oc>
    <nc r="D18">
      <v>20320</v>
    </nc>
  </rcc>
  <rcc rId="40516" sId="5">
    <oc r="D19">
      <v>15030</v>
    </oc>
    <nc r="D19">
      <v>15485</v>
    </nc>
  </rcc>
  <rcc rId="40517" sId="5">
    <oc r="D20">
      <v>56595</v>
    </oc>
    <nc r="D20">
      <v>57300</v>
    </nc>
  </rcc>
  <rcc rId="40518" sId="5">
    <oc r="D21">
      <v>71465</v>
    </oc>
    <nc r="D21">
      <v>71810</v>
    </nc>
  </rcc>
  <rcc rId="40519" sId="5">
    <oc r="D22">
      <v>55830</v>
    </oc>
    <nc r="D22">
      <v>56390</v>
    </nc>
  </rcc>
  <rcc rId="40520" sId="5">
    <oc r="D23">
      <v>12550</v>
    </oc>
    <nc r="D23">
      <v>12770</v>
    </nc>
  </rcc>
  <rcc rId="40521" sId="5">
    <oc r="D24">
      <v>8850</v>
    </oc>
    <nc r="D24">
      <v>9340</v>
    </nc>
  </rcc>
  <rcc rId="40522" sId="5">
    <oc r="D26">
      <v>9595</v>
    </oc>
    <nc r="D26">
      <v>9710</v>
    </nc>
  </rcc>
  <rcc rId="40523" sId="5">
    <oc r="D27">
      <v>5700</v>
    </oc>
    <nc r="D27">
      <v>6140</v>
    </nc>
  </rcc>
  <rcc rId="40524" sId="5">
    <oc r="D28">
      <v>7500</v>
    </oc>
    <nc r="D28">
      <v>7760</v>
    </nc>
  </rcc>
  <rcc rId="40525" sId="5">
    <oc r="D29">
      <v>24825</v>
    </oc>
    <nc r="D29">
      <v>25580</v>
    </nc>
  </rcc>
  <rcc rId="40526" sId="5">
    <oc r="D30">
      <v>63675</v>
    </oc>
    <nc r="D30">
      <v>64330</v>
    </nc>
  </rcc>
  <rcc rId="40527" sId="5">
    <oc r="D31">
      <v>21430</v>
    </oc>
    <nc r="D31">
      <v>22070</v>
    </nc>
  </rcc>
  <rcc rId="40528" sId="5">
    <oc r="D32">
      <v>19805</v>
    </oc>
    <nc r="D32">
      <v>20040</v>
    </nc>
  </rcc>
  <rcc rId="40529" sId="5">
    <oc r="D33">
      <v>56145</v>
    </oc>
    <nc r="D33">
      <v>56260</v>
    </nc>
  </rcc>
  <rcc rId="40530" sId="5">
    <oc r="D34">
      <v>14515</v>
    </oc>
    <nc r="D34">
      <v>14750</v>
    </nc>
  </rcc>
  <rcc rId="40531" sId="5">
    <oc r="D35">
      <v>11295</v>
    </oc>
    <nc r="D35">
      <v>11525</v>
    </nc>
  </rcc>
  <rcc rId="40532" sId="5">
    <oc r="D36">
      <v>71460</v>
    </oc>
    <nc r="D36">
      <v>72280</v>
    </nc>
  </rcc>
  <rcc rId="40533" sId="5">
    <oc r="D37">
      <v>28610</v>
    </oc>
    <nc r="D37">
      <v>29050</v>
    </nc>
  </rcc>
  <rcc rId="40534" sId="5">
    <oc r="D38">
      <v>94250</v>
    </oc>
    <nc r="D38">
      <v>95105</v>
    </nc>
  </rcc>
  <rcc rId="40535" sId="5">
    <oc r="D39">
      <v>13380</v>
    </oc>
    <nc r="D39">
      <v>13735</v>
    </nc>
  </rcc>
  <rcc rId="40536" sId="5">
    <oc r="D40">
      <v>66080</v>
    </oc>
    <nc r="D40">
      <v>66310</v>
    </nc>
  </rcc>
  <rcc rId="40537" sId="5">
    <oc r="D41">
      <v>20365</v>
    </oc>
    <nc r="D41">
      <v>20620</v>
    </nc>
  </rcc>
  <rcc rId="40538" sId="5">
    <oc r="D42">
      <v>109675</v>
    </oc>
    <nc r="D42">
      <v>110075</v>
    </nc>
  </rcc>
  <rcc rId="40539" sId="5">
    <oc r="D43">
      <v>15310</v>
    </oc>
    <nc r="D43">
      <v>15460</v>
    </nc>
  </rcc>
  <rcc rId="40540" sId="5">
    <oc r="D44">
      <v>23725</v>
    </oc>
    <nc r="D44">
      <v>23745</v>
    </nc>
  </rcc>
  <rcc rId="40541" sId="5">
    <oc r="D45">
      <v>21300</v>
    </oc>
    <nc r="D45">
      <v>21575</v>
    </nc>
  </rcc>
  <rcc rId="40542" sId="5">
    <oc r="D46">
      <v>1050</v>
    </oc>
    <nc r="D46">
      <v>1200</v>
    </nc>
  </rcc>
  <rcc rId="40543" sId="5">
    <oc r="D47">
      <v>13235</v>
    </oc>
    <nc r="D47">
      <v>13745</v>
    </nc>
  </rcc>
  <rcc rId="40544" sId="5">
    <oc r="D48">
      <v>26400</v>
    </oc>
    <nc r="D48">
      <v>27130</v>
    </nc>
  </rcc>
  <rcc rId="40545" sId="5">
    <oc r="D49">
      <v>35935</v>
    </oc>
    <nc r="D49">
      <v>36080</v>
    </nc>
  </rcc>
  <rcc rId="40546" sId="5">
    <oc r="D50">
      <v>20950</v>
    </oc>
    <nc r="D50">
      <v>21400</v>
    </nc>
  </rcc>
  <rcc rId="40547" sId="5">
    <oc r="D51">
      <v>3730</v>
    </oc>
    <nc r="D51">
      <v>4090</v>
    </nc>
  </rcc>
  <rcc rId="40548" sId="5">
    <oc r="D52">
      <v>23670</v>
    </oc>
    <nc r="D52">
      <v>24030</v>
    </nc>
  </rcc>
  <rcc rId="40549" sId="5">
    <oc r="D53">
      <v>37135</v>
    </oc>
    <nc r="D53">
      <v>37285</v>
    </nc>
  </rcc>
  <rcc rId="40550" sId="5">
    <oc r="D54">
      <v>44470</v>
    </oc>
    <nc r="D54">
      <v>45030</v>
    </nc>
  </rcc>
  <rcc rId="40551" sId="5">
    <oc r="D55">
      <v>10045</v>
    </oc>
    <nc r="D55">
      <v>10710</v>
    </nc>
  </rcc>
  <rcc rId="40552" sId="5">
    <oc r="D56">
      <v>269590</v>
    </oc>
    <nc r="D56">
      <v>270980</v>
    </nc>
  </rcc>
  <rcc rId="40553" sId="5">
    <oc r="D57">
      <v>33585</v>
    </oc>
    <nc r="D57">
      <v>33985</v>
    </nc>
  </rcc>
  <rcc rId="40554" sId="5">
    <oc r="D58">
      <v>11345</v>
    </oc>
    <nc r="D58">
      <v>12690</v>
    </nc>
  </rcc>
  <rcc rId="40555" sId="5">
    <oc r="D61">
      <v>4415</v>
    </oc>
    <nc r="D61">
      <v>4695</v>
    </nc>
  </rcc>
  <rcc rId="40556" sId="5">
    <oc r="D62">
      <v>9525</v>
    </oc>
    <nc r="D62">
      <v>9695</v>
    </nc>
  </rcc>
  <rcc rId="40557" sId="5">
    <oc r="D63">
      <v>2455</v>
    </oc>
    <nc r="D63">
      <v>2680</v>
    </nc>
  </rcc>
  <rcc rId="40558" sId="5">
    <oc r="D64">
      <v>20920</v>
    </oc>
    <nc r="D64">
      <v>21330</v>
    </nc>
  </rcc>
  <rcc rId="40559" sId="5">
    <oc r="D65">
      <v>7630</v>
    </oc>
    <nc r="D65">
      <v>7760</v>
    </nc>
  </rcc>
  <rcc rId="40560" sId="5">
    <oc r="D66">
      <v>24680</v>
    </oc>
    <nc r="D66">
      <v>25030</v>
    </nc>
  </rcc>
  <rcc rId="40561" sId="5">
    <oc r="D67">
      <v>34300</v>
    </oc>
    <nc r="D67">
      <v>36130</v>
    </nc>
  </rcc>
  <rcc rId="40562" sId="5">
    <oc r="D68">
      <v>6475</v>
    </oc>
    <nc r="D68">
      <v>6800</v>
    </nc>
  </rcc>
  <rcc rId="40563" sId="5">
    <oc r="D69">
      <v>740</v>
    </oc>
    <nc r="D69">
      <v>1665</v>
    </nc>
  </rcc>
  <rcc rId="40564" sId="5">
    <oc r="D70">
      <v>20855</v>
    </oc>
    <nc r="D70">
      <v>20925</v>
    </nc>
  </rcc>
  <rcc rId="40565" sId="5">
    <oc r="D71">
      <v>37375</v>
    </oc>
    <nc r="D71">
      <v>37540</v>
    </nc>
  </rcc>
  <rcc rId="40566" sId="5">
    <oc r="D72">
      <v>34420</v>
    </oc>
    <nc r="D72">
      <v>34690</v>
    </nc>
  </rcc>
  <rcc rId="40567" sId="5">
    <oc r="D73">
      <v>4175</v>
    </oc>
    <nc r="D73">
      <v>4320</v>
    </nc>
  </rcc>
  <rcc rId="40568" sId="5">
    <oc r="D74">
      <v>9010</v>
    </oc>
    <nc r="D74">
      <v>10105</v>
    </nc>
  </rcc>
  <rcc rId="40569" sId="5">
    <oc r="D76">
      <v>62680</v>
    </oc>
    <nc r="D76">
      <v>63570</v>
    </nc>
  </rcc>
  <rcc rId="40570" sId="5">
    <oc r="D77">
      <v>13280</v>
    </oc>
    <nc r="D77">
      <v>13810</v>
    </nc>
  </rcc>
  <rcc rId="40571" sId="5">
    <oc r="D78">
      <v>12720</v>
    </oc>
    <nc r="D78">
      <v>12850</v>
    </nc>
  </rcc>
  <rcc rId="40572" sId="5">
    <oc r="D79">
      <v>10540</v>
    </oc>
    <nc r="D79">
      <v>11060</v>
    </nc>
  </rcc>
  <rcc rId="40573" sId="5">
    <oc r="D80">
      <v>8930</v>
    </oc>
    <nc r="D80">
      <v>9220</v>
    </nc>
  </rcc>
  <rcc rId="40574" sId="5">
    <oc r="D81">
      <v>11175</v>
    </oc>
    <nc r="D81">
      <v>11290</v>
    </nc>
  </rcc>
  <rcc rId="40575" sId="5">
    <oc r="D82">
      <v>2515</v>
    </oc>
    <nc r="D82">
      <v>2585</v>
    </nc>
  </rcc>
  <rcc rId="40576" sId="5">
    <oc r="D83">
      <v>16150</v>
    </oc>
    <nc r="D83">
      <v>16570</v>
    </nc>
  </rcc>
  <rcc rId="40577" sId="5">
    <oc r="D85">
      <v>26165</v>
    </oc>
    <nc r="D85">
      <v>26275</v>
    </nc>
  </rcc>
  <rcc rId="40578" sId="5">
    <oc r="D86">
      <v>27680</v>
    </oc>
    <nc r="D86">
      <v>27750</v>
    </nc>
  </rcc>
  <rcc rId="40579" sId="5">
    <oc r="D87">
      <v>9145</v>
    </oc>
    <nc r="D87">
      <v>9215</v>
    </nc>
  </rcc>
  <rcc rId="40580" sId="5">
    <oc r="D88">
      <v>3160</v>
    </oc>
    <nc r="D88">
      <v>3165</v>
    </nc>
  </rcc>
  <rcc rId="40581" sId="5">
    <oc r="D89">
      <v>44700</v>
    </oc>
    <nc r="D89">
      <v>46375</v>
    </nc>
  </rcc>
  <rcc rId="40582" sId="5">
    <oc r="D90">
      <v>27790</v>
    </oc>
    <nc r="D90">
      <v>27875</v>
    </nc>
  </rcc>
  <rcc rId="40583" sId="5">
    <oc r="D91">
      <v>70845</v>
    </oc>
    <nc r="D91">
      <v>71890</v>
    </nc>
  </rcc>
  <rcc rId="40584" sId="5">
    <oc r="D92">
      <v>42190</v>
    </oc>
    <nc r="D92">
      <v>42760</v>
    </nc>
  </rcc>
  <rcc rId="40585" sId="5">
    <oc r="D93">
      <v>315</v>
    </oc>
    <nc r="D93">
      <v>805</v>
    </nc>
  </rcc>
  <rcc rId="40586" sId="5">
    <oc r="D94">
      <v>3520</v>
    </oc>
    <nc r="D94">
      <v>3820</v>
    </nc>
  </rcc>
  <rcc rId="40587" sId="5">
    <oc r="D95">
      <v>22700</v>
    </oc>
    <nc r="D95">
      <v>23405</v>
    </nc>
  </rcc>
  <rcc rId="40588" sId="5">
    <oc r="D96">
      <v>9760</v>
    </oc>
    <nc r="D96">
      <v>10070</v>
    </nc>
  </rcc>
  <rcc rId="40589" sId="5">
    <oc r="D97">
      <v>35960</v>
    </oc>
    <nc r="D97">
      <v>36390</v>
    </nc>
  </rcc>
  <rcc rId="40590" sId="5">
    <oc r="D98">
      <v>9085</v>
    </oc>
    <nc r="D98">
      <v>9245</v>
    </nc>
  </rcc>
  <rcc rId="40591" sId="5">
    <oc r="D99">
      <v>49370</v>
    </oc>
    <nc r="D99">
      <v>50530</v>
    </nc>
  </rcc>
  <rcc rId="40592" sId="5">
    <oc r="D100">
      <v>32250</v>
    </oc>
    <nc r="D100">
      <v>33060</v>
    </nc>
  </rcc>
  <rcc rId="40593" sId="5">
    <oc r="D101">
      <v>34850</v>
    </oc>
    <nc r="D101">
      <v>35560</v>
    </nc>
  </rcc>
  <rcc rId="40594" sId="5">
    <oc r="D102">
      <v>19365</v>
    </oc>
    <nc r="D102">
      <v>19750</v>
    </nc>
  </rcc>
  <rcc rId="40595" sId="5">
    <oc r="D103">
      <v>15920</v>
    </oc>
    <nc r="D103">
      <v>16150</v>
    </nc>
  </rcc>
  <rcc rId="40596" sId="5">
    <oc r="D104">
      <v>24630</v>
    </oc>
    <nc r="D104">
      <v>24800</v>
    </nc>
  </rcc>
  <rcc rId="40597" sId="5">
    <oc r="D105">
      <v>5260</v>
    </oc>
    <nc r="D105">
      <v>5495</v>
    </nc>
  </rcc>
  <rcc rId="40598" sId="5">
    <oc r="D106">
      <v>10405</v>
    </oc>
    <nc r="D106">
      <v>10625</v>
    </nc>
  </rcc>
  <rcc rId="40599" sId="5">
    <oc r="D108">
      <v>99830</v>
    </oc>
    <nc r="D108">
      <v>100480</v>
    </nc>
  </rcc>
  <rcc rId="40600" sId="5">
    <oc r="D109">
      <v>35400</v>
    </oc>
    <nc r="D109">
      <v>35440</v>
    </nc>
  </rcc>
  <rcc rId="40601" sId="5">
    <oc r="D110">
      <v>17625</v>
    </oc>
    <nc r="D110">
      <v>18450</v>
    </nc>
  </rcc>
  <rcc rId="40602" sId="5">
    <oc r="D111">
      <v>31110</v>
    </oc>
    <nc r="D111">
      <v>32300</v>
    </nc>
  </rcc>
  <rcc rId="40603" sId="5">
    <oc r="D112">
      <v>6490</v>
    </oc>
    <nc r="D112">
      <v>6620</v>
    </nc>
  </rcc>
  <rcc rId="40604" sId="5">
    <oc r="D113">
      <v>20045</v>
    </oc>
    <nc r="D113">
      <v>20170</v>
    </nc>
  </rcc>
  <rcc rId="40605" sId="5">
    <oc r="D114">
      <v>13445</v>
    </oc>
    <nc r="D114">
      <v>13610</v>
    </nc>
  </rcc>
  <rcc rId="40606" sId="5">
    <oc r="D115">
      <v>48880</v>
    </oc>
    <nc r="D115">
      <v>49210</v>
    </nc>
  </rcc>
  <rcc rId="40607" sId="5">
    <oc r="D116">
      <v>38130</v>
    </oc>
    <nc r="D116">
      <v>38525</v>
    </nc>
  </rcc>
  <rcc rId="40608" sId="5">
    <oc r="D117">
      <v>98495</v>
    </oc>
    <nc r="D117">
      <v>98900</v>
    </nc>
  </rcc>
  <rcc rId="40609" sId="5">
    <oc r="D118">
      <v>44150</v>
    </oc>
    <nc r="D118">
      <v>45370</v>
    </nc>
  </rcc>
  <rcc rId="40610" sId="5">
    <oc r="D119">
      <v>3760</v>
    </oc>
    <nc r="D119">
      <v>4180</v>
    </nc>
  </rcc>
  <rcc rId="40611" sId="5">
    <oc r="D120">
      <v>88845</v>
    </oc>
    <nc r="D120">
      <v>89180</v>
    </nc>
  </rcc>
  <rcc rId="40612" sId="5">
    <oc r="D122">
      <v>16445</v>
    </oc>
    <nc r="D122">
      <v>16555</v>
    </nc>
  </rcc>
  <rcc rId="40613" sId="5">
    <oc r="D123">
      <v>5730</v>
    </oc>
    <nc r="D123">
      <v>5810</v>
    </nc>
  </rcc>
  <rcc rId="40614" sId="5">
    <oc r="D124">
      <v>9525</v>
    </oc>
    <nc r="D124">
      <v>9780</v>
    </nc>
  </rcc>
  <rcc rId="40615" sId="5">
    <oc r="D125">
      <v>11255</v>
    </oc>
    <nc r="D125">
      <v>11400</v>
    </nc>
  </rcc>
  <rcc rId="40616" sId="5">
    <oc r="D126">
      <v>33375</v>
    </oc>
    <nc r="D126">
      <v>33780</v>
    </nc>
  </rcc>
  <rcc rId="40617" sId="5">
    <oc r="D127">
      <v>66025</v>
    </oc>
    <nc r="D127">
      <v>67335</v>
    </nc>
  </rcc>
  <rcc rId="40618" sId="5">
    <oc r="D128">
      <v>12700</v>
    </oc>
    <nc r="D128">
      <v>13450</v>
    </nc>
  </rcc>
  <rcc rId="40619" sId="5">
    <oc r="D129">
      <v>16980</v>
    </oc>
    <nc r="D129">
      <v>17110</v>
    </nc>
  </rcc>
  <rcc rId="40620" sId="5">
    <oc r="D131">
      <v>8965</v>
    </oc>
    <nc r="D131">
      <v>9050</v>
    </nc>
  </rcc>
  <rcc rId="40621" sId="5">
    <oc r="D132">
      <v>10330</v>
    </oc>
    <nc r="D132">
      <v>10480</v>
    </nc>
  </rcc>
  <rcc rId="40622" sId="5">
    <oc r="D133">
      <v>19930</v>
    </oc>
    <nc r="D133">
      <v>20350</v>
    </nc>
  </rcc>
  <rcc rId="40623" sId="5">
    <oc r="D134">
      <v>19850</v>
    </oc>
    <nc r="D134">
      <v>20280</v>
    </nc>
  </rcc>
  <rcc rId="40624" sId="5">
    <oc r="D136">
      <v>60885</v>
    </oc>
    <nc r="D136">
      <v>61200</v>
    </nc>
  </rcc>
  <rcc rId="40625" sId="5">
    <oc r="D137">
      <v>30730</v>
    </oc>
    <nc r="D137">
      <v>30970</v>
    </nc>
  </rcc>
  <rcc rId="40626" sId="5">
    <oc r="D138">
      <v>30960</v>
    </oc>
    <nc r="D138">
      <v>31390</v>
    </nc>
  </rcc>
  <rcc rId="40627" sId="5">
    <oc r="D139">
      <v>41945</v>
    </oc>
    <nc r="D139">
      <v>42270</v>
    </nc>
  </rcc>
  <rcc rId="40628" sId="5">
    <oc r="D140">
      <v>20385</v>
    </oc>
    <nc r="D140">
      <v>20650</v>
    </nc>
  </rcc>
  <rcc rId="40629" sId="5">
    <oc r="D141">
      <v>9835</v>
    </oc>
    <nc r="D141">
      <v>9845</v>
    </nc>
  </rcc>
  <rcc rId="40630" sId="5">
    <oc r="D142">
      <v>29515</v>
    </oc>
    <nc r="D142">
      <v>29845</v>
    </nc>
  </rcc>
  <rcc rId="40631" sId="5">
    <oc r="D143">
      <v>42660</v>
    </oc>
    <nc r="D143">
      <v>42920</v>
    </nc>
  </rcc>
  <rcc rId="40632" sId="5">
    <oc r="D144">
      <v>61020</v>
    </oc>
    <nc r="D144">
      <v>62000</v>
    </nc>
  </rcc>
  <rcc rId="40633" sId="5">
    <oc r="D145">
      <v>12190</v>
    </oc>
    <nc r="D145">
      <v>12525</v>
    </nc>
  </rcc>
  <rcc rId="40634" sId="5">
    <oc r="D146">
      <v>14320</v>
    </oc>
    <nc r="D146">
      <v>14700</v>
    </nc>
  </rcc>
  <rcc rId="40635" sId="5">
    <oc r="D147">
      <v>32450</v>
    </oc>
    <nc r="D147">
      <v>32870</v>
    </nc>
  </rcc>
  <rcc rId="40636" sId="5">
    <oc r="D148">
      <v>15250</v>
    </oc>
    <nc r="D148">
      <v>15985</v>
    </nc>
  </rcc>
  <rcc rId="40637" sId="5">
    <oc r="D149">
      <v>41155</v>
    </oc>
    <nc r="D149">
      <v>41275</v>
    </nc>
  </rcc>
  <rcc rId="40638" sId="5">
    <oc r="D151">
      <v>47345</v>
    </oc>
    <nc r="D151">
      <v>48225</v>
    </nc>
  </rcc>
  <rcc rId="40639" sId="5">
    <oc r="D152">
      <v>24500</v>
    </oc>
    <nc r="D152">
      <v>24580</v>
    </nc>
  </rcc>
  <rcc rId="40640" sId="5">
    <oc r="D154">
      <v>30030</v>
    </oc>
    <nc r="D154">
      <v>30285</v>
    </nc>
  </rcc>
  <rcc rId="40641" sId="5">
    <oc r="D155">
      <v>81490</v>
    </oc>
    <nc r="D155">
      <v>82800</v>
    </nc>
  </rcc>
  <rcc rId="40642" sId="5">
    <oc r="D156">
      <v>27080</v>
    </oc>
    <nc r="D156">
      <v>27500</v>
    </nc>
  </rcc>
  <rcc rId="40643" sId="5">
    <oc r="D157">
      <v>38590</v>
    </oc>
    <nc r="D157">
      <v>39000</v>
    </nc>
  </rcc>
  <rcc rId="40644" sId="5">
    <oc r="D158">
      <v>6575</v>
    </oc>
    <nc r="D158">
      <v>6900</v>
    </nc>
  </rcc>
  <rcc rId="40645" sId="5">
    <oc r="D159">
      <v>8535</v>
    </oc>
    <nc r="D159">
      <v>8690</v>
    </nc>
  </rcc>
  <rcc rId="40646" sId="5">
    <oc r="D160">
      <v>17235</v>
    </oc>
    <nc r="D160">
      <v>17930</v>
    </nc>
  </rcc>
  <rcc rId="40647" sId="5">
    <oc r="D161">
      <v>92850</v>
    </oc>
    <nc r="D161">
      <v>93050</v>
    </nc>
  </rcc>
  <rcc rId="40648" sId="5">
    <oc r="D162">
      <v>77430</v>
    </oc>
    <nc r="D162">
      <v>78630</v>
    </nc>
  </rcc>
  <rcc rId="40649" sId="5">
    <oc r="D163">
      <v>22485</v>
    </oc>
    <nc r="D163">
      <v>22855</v>
    </nc>
  </rcc>
  <rcc rId="40650" sId="5">
    <oc r="D164">
      <v>46810</v>
    </oc>
    <nc r="D164">
      <v>46980</v>
    </nc>
  </rcc>
  <rcc rId="40651" sId="5">
    <oc r="D165">
      <v>615</v>
    </oc>
    <nc r="D165">
      <v>1370</v>
    </nc>
  </rcc>
  <rcc rId="40652" sId="5">
    <oc r="D166">
      <v>24650</v>
    </oc>
    <nc r="D166">
      <v>24900</v>
    </nc>
  </rcc>
  <rcc rId="40653" sId="5">
    <oc r="D167">
      <v>2130</v>
    </oc>
    <nc r="D167">
      <v>2380</v>
    </nc>
  </rcc>
  <rcc rId="40654" sId="5">
    <oc r="D168">
      <v>14210</v>
    </oc>
    <nc r="D168">
      <v>14410</v>
    </nc>
  </rcc>
  <rcc rId="40655" sId="5">
    <oc r="D169">
      <v>13820</v>
    </oc>
    <nc r="D169">
      <v>13975</v>
    </nc>
  </rcc>
  <rcc rId="40656" sId="5">
    <oc r="D170">
      <v>12120</v>
    </oc>
    <nc r="D170">
      <v>12380</v>
    </nc>
  </rcc>
  <rcc rId="40657" sId="5">
    <oc r="D171">
      <v>73000</v>
    </oc>
    <nc r="D171">
      <v>73660</v>
    </nc>
  </rcc>
  <rcc rId="40658" sId="5">
    <oc r="D172">
      <v>41665</v>
    </oc>
    <nc r="D172">
      <v>42010</v>
    </nc>
  </rcc>
  <rcc rId="40659" sId="5">
    <oc r="D173">
      <v>21300</v>
    </oc>
    <nc r="D173">
      <v>21730</v>
    </nc>
  </rcc>
  <rcc rId="40660" sId="5">
    <oc r="D174">
      <v>11360</v>
    </oc>
    <nc r="D174">
      <v>11570</v>
    </nc>
  </rcc>
  <rcc rId="40661" sId="5">
    <oc r="D175">
      <v>55850</v>
    </oc>
    <nc r="D175">
      <v>56240</v>
    </nc>
  </rcc>
  <rcc rId="40662" sId="5">
    <oc r="D176">
      <v>46085</v>
    </oc>
    <nc r="D176">
      <v>46270</v>
    </nc>
  </rcc>
  <rcc rId="40663" sId="5">
    <oc r="D177">
      <v>36600</v>
    </oc>
    <nc r="D177">
      <v>37260</v>
    </nc>
  </rcc>
  <rcc rId="40664" sId="5">
    <oc r="D178">
      <v>320</v>
    </oc>
    <nc r="D178">
      <v>1385</v>
    </nc>
  </rcc>
  <rcc rId="40665" sId="5">
    <oc r="D179">
      <v>51690</v>
    </oc>
    <nc r="D179">
      <v>51880</v>
    </nc>
  </rcc>
  <rcc rId="40666" sId="5">
    <oc r="D180">
      <v>40550</v>
    </oc>
    <nc r="D180">
      <v>41070</v>
    </nc>
  </rcc>
  <rcc rId="40667" sId="5">
    <oc r="D181">
      <v>11575</v>
    </oc>
    <nc r="D181">
      <v>11950</v>
    </nc>
  </rcc>
  <rcc rId="40668" sId="5">
    <oc r="D182">
      <v>10220</v>
    </oc>
    <nc r="D182">
      <v>10420</v>
    </nc>
  </rcc>
  <rcc rId="40669" sId="5">
    <oc r="D183">
      <v>32825</v>
    </oc>
    <nc r="D183">
      <v>33025</v>
    </nc>
  </rcc>
  <rcc rId="40670" sId="5">
    <oc r="D184">
      <v>25465</v>
    </oc>
    <nc r="D184">
      <v>25810</v>
    </nc>
  </rcc>
  <rcc rId="40671" sId="5">
    <oc r="D185">
      <v>11935</v>
    </oc>
    <nc r="D185">
      <v>12190</v>
    </nc>
  </rcc>
  <rcc rId="40672" sId="5">
    <oc r="D186">
      <v>20830</v>
    </oc>
    <nc r="D186">
      <v>21230</v>
    </nc>
  </rcc>
  <rcc rId="40673" sId="5">
    <oc r="D187">
      <v>41040</v>
    </oc>
    <nc r="D187">
      <v>41115</v>
    </nc>
  </rcc>
  <rcc rId="40674" sId="5">
    <oc r="D188">
      <v>14600</v>
    </oc>
    <nc r="D188">
      <v>14830</v>
    </nc>
  </rcc>
  <rcc rId="40675" sId="5">
    <oc r="D189">
      <v>127025</v>
    </oc>
    <nc r="D189">
      <v>128300</v>
    </nc>
  </rcc>
  <rcc rId="40676" sId="5">
    <oc r="D190">
      <v>9520</v>
    </oc>
    <nc r="D190">
      <v>10000</v>
    </nc>
  </rcc>
  <rcc rId="40677" sId="5">
    <oc r="D191">
      <v>28935</v>
    </oc>
    <nc r="D191">
      <v>29380</v>
    </nc>
  </rcc>
  <rcc rId="40678" sId="5">
    <oc r="D192">
      <v>36465</v>
    </oc>
    <nc r="D192">
      <v>37665</v>
    </nc>
  </rcc>
  <rcc rId="40679" sId="5">
    <oc r="D193">
      <v>28755</v>
    </oc>
    <nc r="D193">
      <v>28940</v>
    </nc>
  </rcc>
  <rcc rId="40680" sId="5">
    <oc r="D195">
      <v>11115</v>
    </oc>
    <nc r="D195">
      <v>11540</v>
    </nc>
  </rcc>
  <rcc rId="40681" sId="5">
    <oc r="D196">
      <v>27180</v>
    </oc>
    <nc r="D196">
      <v>28995</v>
    </nc>
  </rcc>
  <rcc rId="40682" sId="5">
    <oc r="D197">
      <v>10480</v>
    </oc>
    <nc r="D197">
      <v>10780</v>
    </nc>
  </rcc>
  <rcc rId="40683" sId="5">
    <oc r="D198">
      <v>19115</v>
    </oc>
    <nc r="D198">
      <v>19425</v>
    </nc>
  </rcc>
  <rcc rId="40684" sId="5">
    <oc r="D199">
      <v>16640</v>
    </oc>
    <nc r="D199">
      <v>16725</v>
    </nc>
  </rcc>
  <rcc rId="40685" sId="5">
    <oc r="D201">
      <v>17450</v>
    </oc>
    <nc r="D201">
      <v>17750</v>
    </nc>
  </rcc>
  <rcc rId="40686" sId="5">
    <oc r="E6">
      <v>15200</v>
    </oc>
    <nc r="E6"/>
  </rcc>
  <rcc rId="40687" sId="5">
    <oc r="E7">
      <v>6000</v>
    </oc>
    <nc r="E7"/>
  </rcc>
  <rcc rId="40688" sId="5">
    <oc r="E8">
      <v>19740</v>
    </oc>
    <nc r="E8"/>
  </rcc>
  <rcc rId="40689" sId="5">
    <oc r="E9">
      <v>13000</v>
    </oc>
    <nc r="E9"/>
  </rcc>
  <rcc rId="40690" sId="5">
    <oc r="E10">
      <v>22905</v>
    </oc>
    <nc r="E10"/>
  </rcc>
  <rcc rId="40691" sId="5">
    <oc r="E11">
      <v>45955</v>
    </oc>
    <nc r="E11"/>
  </rcc>
  <rcc rId="40692" sId="5">
    <oc r="E12">
      <v>22890</v>
    </oc>
    <nc r="E12"/>
  </rcc>
  <rcc rId="40693" sId="5">
    <oc r="E13">
      <v>14655</v>
    </oc>
    <nc r="E13"/>
  </rcc>
  <rcc rId="40694" sId="5">
    <oc r="E14">
      <v>290</v>
    </oc>
    <nc r="E14"/>
  </rcc>
  <rcc rId="40695" sId="5">
    <oc r="E15">
      <v>20295</v>
    </oc>
    <nc r="E15"/>
  </rcc>
  <rcc rId="40696" sId="5">
    <oc r="E16">
      <v>8085</v>
    </oc>
    <nc r="E16"/>
  </rcc>
  <rcc rId="40697" sId="5">
    <oc r="E17">
      <v>33870</v>
    </oc>
    <nc r="E17"/>
  </rcc>
  <rcc rId="40698" sId="5">
    <oc r="E18">
      <v>20320</v>
    </oc>
    <nc r="E18"/>
  </rcc>
  <rcc rId="40699" sId="5">
    <oc r="E19">
      <v>15485</v>
    </oc>
    <nc r="E19"/>
  </rcc>
  <rcc rId="40700" sId="5">
    <oc r="E20">
      <v>57300</v>
    </oc>
    <nc r="E20"/>
  </rcc>
  <rcc rId="40701" sId="5">
    <oc r="E21">
      <v>71810</v>
    </oc>
    <nc r="E21"/>
  </rcc>
  <rcc rId="40702" sId="5">
    <oc r="E22">
      <v>56390</v>
    </oc>
    <nc r="E22"/>
  </rcc>
  <rcc rId="40703" sId="5">
    <oc r="E23">
      <v>12770</v>
    </oc>
    <nc r="E23"/>
  </rcc>
  <rcc rId="40704" sId="5">
    <oc r="E24">
      <v>9340</v>
    </oc>
    <nc r="E24"/>
  </rcc>
  <rcc rId="40705" sId="5">
    <oc r="E25">
      <v>14560</v>
    </oc>
    <nc r="E25"/>
  </rcc>
  <rcc rId="40706" sId="5">
    <oc r="E26">
      <v>9710</v>
    </oc>
    <nc r="E26"/>
  </rcc>
  <rcc rId="40707" sId="5">
    <oc r="E27">
      <v>6140</v>
    </oc>
    <nc r="E27"/>
  </rcc>
  <rcc rId="40708" sId="5">
    <oc r="E28">
      <v>7760</v>
    </oc>
    <nc r="E28"/>
  </rcc>
  <rcc rId="40709" sId="5">
    <oc r="E29">
      <v>25580</v>
    </oc>
    <nc r="E29"/>
  </rcc>
  <rcc rId="40710" sId="5">
    <oc r="E30">
      <v>64330</v>
    </oc>
    <nc r="E30"/>
  </rcc>
  <rcc rId="40711" sId="5">
    <oc r="E31">
      <v>22070</v>
    </oc>
    <nc r="E31"/>
  </rcc>
  <rcc rId="40712" sId="5">
    <oc r="E32">
      <v>20040</v>
    </oc>
    <nc r="E32"/>
  </rcc>
  <rcc rId="40713" sId="5">
    <oc r="E33">
      <v>56260</v>
    </oc>
    <nc r="E33"/>
  </rcc>
  <rcc rId="40714" sId="5">
    <oc r="E34">
      <v>14750</v>
    </oc>
    <nc r="E34"/>
  </rcc>
  <rcc rId="40715" sId="5">
    <oc r="E35">
      <v>11525</v>
    </oc>
    <nc r="E35"/>
  </rcc>
  <rcc rId="40716" sId="5">
    <oc r="E36">
      <v>72280</v>
    </oc>
    <nc r="E36"/>
  </rcc>
  <rcc rId="40717" sId="5">
    <oc r="E37">
      <v>29050</v>
    </oc>
    <nc r="E37"/>
  </rcc>
  <rcc rId="40718" sId="5">
    <oc r="E38">
      <v>95105</v>
    </oc>
    <nc r="E38"/>
  </rcc>
  <rcc rId="40719" sId="5">
    <oc r="E39">
      <v>13735</v>
    </oc>
    <nc r="E39"/>
  </rcc>
  <rcc rId="40720" sId="5">
    <oc r="E40">
      <v>66310</v>
    </oc>
    <nc r="E40"/>
  </rcc>
  <rcc rId="40721" sId="5">
    <oc r="E41">
      <v>20620</v>
    </oc>
    <nc r="E41"/>
  </rcc>
  <rcc rId="40722" sId="5">
    <oc r="E42">
      <v>110075</v>
    </oc>
    <nc r="E42"/>
  </rcc>
  <rcc rId="40723" sId="5">
    <oc r="E43">
      <v>15460</v>
    </oc>
    <nc r="E43"/>
  </rcc>
  <rcc rId="40724" sId="5">
    <oc r="E44">
      <v>23745</v>
    </oc>
    <nc r="E44"/>
  </rcc>
  <rcc rId="40725" sId="5">
    <oc r="E45">
      <v>21575</v>
    </oc>
    <nc r="E45"/>
  </rcc>
  <rcc rId="40726" sId="5">
    <oc r="E46">
      <v>1200</v>
    </oc>
    <nc r="E46"/>
  </rcc>
  <rcc rId="40727" sId="5">
    <oc r="E47">
      <v>13745</v>
    </oc>
    <nc r="E47"/>
  </rcc>
  <rcc rId="40728" sId="5">
    <oc r="E48">
      <v>27130</v>
    </oc>
    <nc r="E48"/>
  </rcc>
  <rcc rId="40729" sId="5">
    <oc r="E49">
      <v>36080</v>
    </oc>
    <nc r="E49"/>
  </rcc>
  <rcc rId="40730" sId="5">
    <oc r="E50">
      <v>21400</v>
    </oc>
    <nc r="E50"/>
  </rcc>
  <rcc rId="40731" sId="5">
    <oc r="E51">
      <v>4090</v>
    </oc>
    <nc r="E51"/>
  </rcc>
  <rcc rId="40732" sId="5">
    <oc r="E52">
      <v>24030</v>
    </oc>
    <nc r="E52"/>
  </rcc>
  <rcc rId="40733" sId="5">
    <oc r="E53">
      <v>37285</v>
    </oc>
    <nc r="E53"/>
  </rcc>
  <rcc rId="40734" sId="5">
    <oc r="E54">
      <v>45030</v>
    </oc>
    <nc r="E54"/>
  </rcc>
  <rcc rId="40735" sId="5">
    <oc r="E55">
      <v>10710</v>
    </oc>
    <nc r="E55"/>
  </rcc>
  <rcc rId="40736" sId="5">
    <oc r="E56">
      <v>270980</v>
    </oc>
    <nc r="E56"/>
  </rcc>
  <rcc rId="40737" sId="5">
    <oc r="E57">
      <v>33985</v>
    </oc>
    <nc r="E57"/>
  </rcc>
  <rcc rId="40738" sId="5">
    <oc r="E58">
      <v>12690</v>
    </oc>
    <nc r="E58"/>
  </rcc>
  <rcc rId="40739" sId="5">
    <oc r="E61">
      <v>4695</v>
    </oc>
    <nc r="E61"/>
  </rcc>
  <rcc rId="40740" sId="5">
    <oc r="E62">
      <v>9695</v>
    </oc>
    <nc r="E62"/>
  </rcc>
  <rcc rId="40741" sId="5">
    <oc r="E63">
      <v>2680</v>
    </oc>
    <nc r="E63"/>
  </rcc>
  <rcc rId="40742" sId="5">
    <oc r="E64">
      <v>21330</v>
    </oc>
    <nc r="E64"/>
  </rcc>
  <rcc rId="40743" sId="5">
    <oc r="E65">
      <v>7760</v>
    </oc>
    <nc r="E65"/>
  </rcc>
  <rcc rId="40744" sId="5">
    <oc r="E66">
      <v>25030</v>
    </oc>
    <nc r="E66"/>
  </rcc>
  <rcc rId="40745" sId="5">
    <oc r="E67">
      <v>36130</v>
    </oc>
    <nc r="E67"/>
  </rcc>
  <rcc rId="40746" sId="5">
    <oc r="E68">
      <v>6800</v>
    </oc>
    <nc r="E68"/>
  </rcc>
  <rcc rId="40747" sId="5">
    <oc r="E69">
      <v>1665</v>
    </oc>
    <nc r="E69"/>
  </rcc>
  <rcc rId="40748" sId="5">
    <oc r="E70">
      <v>20925</v>
    </oc>
    <nc r="E70"/>
  </rcc>
  <rcc rId="40749" sId="5">
    <oc r="E71">
      <v>37540</v>
    </oc>
    <nc r="E71"/>
  </rcc>
  <rcc rId="40750" sId="5">
    <oc r="E72">
      <v>34690</v>
    </oc>
    <nc r="E72"/>
  </rcc>
  <rcc rId="40751" sId="5">
    <oc r="E73">
      <v>4320</v>
    </oc>
    <nc r="E73"/>
  </rcc>
  <rcc rId="40752" sId="5">
    <oc r="E74">
      <v>10105</v>
    </oc>
    <nc r="E74"/>
  </rcc>
  <rcc rId="40753" sId="5">
    <oc r="E75">
      <v>6000</v>
    </oc>
    <nc r="E75"/>
  </rcc>
  <rcc rId="40754" sId="5">
    <oc r="E76">
      <v>63570</v>
    </oc>
    <nc r="E76"/>
  </rcc>
  <rcc rId="40755" sId="5">
    <oc r="E77">
      <v>13810</v>
    </oc>
    <nc r="E77"/>
  </rcc>
  <rcc rId="40756" sId="5">
    <oc r="E78">
      <v>12850</v>
    </oc>
    <nc r="E78"/>
  </rcc>
  <rcc rId="40757" sId="5">
    <oc r="E79">
      <v>11060</v>
    </oc>
    <nc r="E79"/>
  </rcc>
  <rcc rId="40758" sId="5">
    <oc r="E80">
      <v>9220</v>
    </oc>
    <nc r="E80"/>
  </rcc>
  <rcc rId="40759" sId="5">
    <oc r="E81">
      <v>11290</v>
    </oc>
    <nc r="E81"/>
  </rcc>
  <rcc rId="40760" sId="5">
    <oc r="E82">
      <v>2585</v>
    </oc>
    <nc r="E82"/>
  </rcc>
  <rcc rId="40761" sId="5">
    <oc r="E83">
      <v>16570</v>
    </oc>
    <nc r="E83"/>
  </rcc>
  <rcc rId="40762" sId="5">
    <oc r="E84">
      <v>245</v>
    </oc>
    <nc r="E84"/>
  </rcc>
  <rcc rId="40763" sId="5">
    <oc r="E85">
      <v>26275</v>
    </oc>
    <nc r="E85"/>
  </rcc>
  <rcc rId="40764" sId="5">
    <oc r="E86">
      <v>27750</v>
    </oc>
    <nc r="E86"/>
  </rcc>
  <rcc rId="40765" sId="5">
    <oc r="E87">
      <v>9215</v>
    </oc>
    <nc r="E87"/>
  </rcc>
  <rcc rId="40766" sId="5">
    <oc r="E88">
      <v>3165</v>
    </oc>
    <nc r="E88"/>
  </rcc>
  <rcc rId="40767" sId="5">
    <oc r="E89">
      <v>46375</v>
    </oc>
    <nc r="E89"/>
  </rcc>
  <rcc rId="40768" sId="5">
    <oc r="E90">
      <v>27875</v>
    </oc>
    <nc r="E90"/>
  </rcc>
  <rcc rId="40769" sId="5">
    <oc r="E91">
      <v>71890</v>
    </oc>
    <nc r="E91"/>
  </rcc>
  <rcc rId="40770" sId="5">
    <oc r="E92">
      <v>42760</v>
    </oc>
    <nc r="E92"/>
  </rcc>
  <rcc rId="40771" sId="5">
    <oc r="E93">
      <v>805</v>
    </oc>
    <nc r="E93"/>
  </rcc>
  <rcc rId="40772" sId="5">
    <oc r="E94">
      <v>3820</v>
    </oc>
    <nc r="E94"/>
  </rcc>
  <rcc rId="40773" sId="5">
    <oc r="E95">
      <v>23405</v>
    </oc>
    <nc r="E95"/>
  </rcc>
  <rcc rId="40774" sId="5">
    <oc r="E96">
      <v>10070</v>
    </oc>
    <nc r="E96"/>
  </rcc>
  <rcc rId="40775" sId="5">
    <oc r="E97">
      <v>36390</v>
    </oc>
    <nc r="E97"/>
  </rcc>
  <rcc rId="40776" sId="5">
    <oc r="E98">
      <v>9245</v>
    </oc>
    <nc r="E98"/>
  </rcc>
  <rcc rId="40777" sId="5">
    <oc r="E99">
      <v>50530</v>
    </oc>
    <nc r="E99"/>
  </rcc>
  <rcc rId="40778" sId="5">
    <oc r="E100">
      <v>33060</v>
    </oc>
    <nc r="E100"/>
  </rcc>
  <rcc rId="40779" sId="5">
    <oc r="E101">
      <v>35560</v>
    </oc>
    <nc r="E101"/>
  </rcc>
  <rcc rId="40780" sId="5">
    <oc r="E102">
      <v>19750</v>
    </oc>
    <nc r="E102"/>
  </rcc>
  <rcc rId="40781" sId="5">
    <oc r="E103">
      <v>16150</v>
    </oc>
    <nc r="E103"/>
  </rcc>
  <rcc rId="40782" sId="5">
    <oc r="E104">
      <v>24800</v>
    </oc>
    <nc r="E104"/>
  </rcc>
  <rcc rId="40783" sId="5">
    <oc r="E105">
      <v>5495</v>
    </oc>
    <nc r="E105"/>
  </rcc>
  <rcc rId="40784" sId="5">
    <oc r="E106">
      <v>10625</v>
    </oc>
    <nc r="E106"/>
  </rcc>
  <rcc rId="40785" sId="5">
    <oc r="E107">
      <v>5480</v>
    </oc>
    <nc r="E107"/>
  </rcc>
  <rcc rId="40786" sId="5">
    <oc r="E108">
      <v>100480</v>
    </oc>
    <nc r="E108"/>
  </rcc>
  <rcc rId="40787" sId="5">
    <oc r="E109">
      <v>35440</v>
    </oc>
    <nc r="E109"/>
  </rcc>
  <rcc rId="40788" sId="5">
    <oc r="E110">
      <v>18450</v>
    </oc>
    <nc r="E110"/>
  </rcc>
  <rcc rId="40789" sId="5">
    <oc r="E111">
      <v>32300</v>
    </oc>
    <nc r="E111"/>
  </rcc>
  <rcc rId="40790" sId="5">
    <oc r="E112">
      <v>6620</v>
    </oc>
    <nc r="E112"/>
  </rcc>
  <rcc rId="40791" sId="5">
    <oc r="E113">
      <v>20170</v>
    </oc>
    <nc r="E113"/>
  </rcc>
  <rcc rId="40792" sId="5">
    <oc r="E114">
      <v>13610</v>
    </oc>
    <nc r="E114"/>
  </rcc>
  <rcc rId="40793" sId="5">
    <oc r="E115">
      <v>49210</v>
    </oc>
    <nc r="E115"/>
  </rcc>
  <rcc rId="40794" sId="5">
    <oc r="E116">
      <v>38525</v>
    </oc>
    <nc r="E116"/>
  </rcc>
  <rcc rId="40795" sId="5">
    <oc r="E117">
      <v>98900</v>
    </oc>
    <nc r="E117"/>
  </rcc>
  <rcc rId="40796" sId="5">
    <oc r="E118">
      <v>45370</v>
    </oc>
    <nc r="E118"/>
  </rcc>
  <rcc rId="40797" sId="5">
    <oc r="E119">
      <v>4180</v>
    </oc>
    <nc r="E119"/>
  </rcc>
  <rcc rId="40798" sId="5">
    <oc r="E120">
      <v>89180</v>
    </oc>
    <nc r="E120"/>
  </rcc>
  <rcc rId="40799" sId="5">
    <oc r="E122">
      <v>16555</v>
    </oc>
    <nc r="E122"/>
  </rcc>
  <rcc rId="40800" sId="5">
    <oc r="E123">
      <v>5810</v>
    </oc>
    <nc r="E123"/>
  </rcc>
  <rcc rId="40801" sId="5">
    <oc r="E124">
      <v>9780</v>
    </oc>
    <nc r="E124"/>
  </rcc>
  <rcc rId="40802" sId="5">
    <oc r="E125">
      <v>11400</v>
    </oc>
    <nc r="E125"/>
  </rcc>
  <rcc rId="40803" sId="5">
    <oc r="E126">
      <v>33780</v>
    </oc>
    <nc r="E126"/>
  </rcc>
  <rcc rId="40804" sId="5">
    <oc r="E127">
      <v>67335</v>
    </oc>
    <nc r="E127"/>
  </rcc>
  <rcc rId="40805" sId="5">
    <oc r="E128">
      <v>13450</v>
    </oc>
    <nc r="E128"/>
  </rcc>
  <rcc rId="40806" sId="5">
    <oc r="E129">
      <v>17110</v>
    </oc>
    <nc r="E129"/>
  </rcc>
  <rcc rId="40807" sId="5">
    <oc r="E130">
      <v>12540</v>
    </oc>
    <nc r="E130"/>
  </rcc>
  <rcc rId="40808" sId="5">
    <oc r="E131">
      <v>9050</v>
    </oc>
    <nc r="E131"/>
  </rcc>
  <rcc rId="40809" sId="5">
    <oc r="E132">
      <v>10480</v>
    </oc>
    <nc r="E132"/>
  </rcc>
  <rcc rId="40810" sId="5">
    <oc r="E133">
      <v>20350</v>
    </oc>
    <nc r="E133"/>
  </rcc>
  <rcc rId="40811" sId="5">
    <oc r="E134">
      <v>20280</v>
    </oc>
    <nc r="E134"/>
  </rcc>
  <rcc rId="40812" sId="5">
    <oc r="E135">
      <v>32890</v>
    </oc>
    <nc r="E135"/>
  </rcc>
  <rcc rId="40813" sId="5">
    <oc r="E136">
      <v>61200</v>
    </oc>
    <nc r="E136"/>
  </rcc>
  <rcc rId="40814" sId="5">
    <oc r="E137">
      <v>30970</v>
    </oc>
    <nc r="E137"/>
  </rcc>
  <rcc rId="40815" sId="5">
    <oc r="E138">
      <v>31390</v>
    </oc>
    <nc r="E138"/>
  </rcc>
  <rcc rId="40816" sId="5">
    <oc r="E139">
      <v>42270</v>
    </oc>
    <nc r="E139"/>
  </rcc>
  <rcc rId="40817" sId="5">
    <oc r="E140">
      <v>20650</v>
    </oc>
    <nc r="E140"/>
  </rcc>
  <rcc rId="40818" sId="5">
    <oc r="E141">
      <v>9845</v>
    </oc>
    <nc r="E141"/>
  </rcc>
  <rcc rId="40819" sId="5">
    <oc r="E142">
      <v>29845</v>
    </oc>
    <nc r="E142"/>
  </rcc>
  <rcc rId="40820" sId="5">
    <oc r="E143">
      <v>42920</v>
    </oc>
    <nc r="E143"/>
  </rcc>
  <rcc rId="40821" sId="5">
    <oc r="E144">
      <v>62000</v>
    </oc>
    <nc r="E144"/>
  </rcc>
  <rcc rId="40822" sId="5">
    <oc r="E145">
      <v>12525</v>
    </oc>
    <nc r="E145"/>
  </rcc>
  <rcc rId="40823" sId="5">
    <oc r="E146">
      <v>14700</v>
    </oc>
    <nc r="E146"/>
  </rcc>
  <rcc rId="40824" sId="5">
    <oc r="E147">
      <v>32870</v>
    </oc>
    <nc r="E147"/>
  </rcc>
  <rcc rId="40825" sId="5">
    <oc r="E148">
      <v>15985</v>
    </oc>
    <nc r="E148"/>
  </rcc>
  <rcc rId="40826" sId="5">
    <oc r="E149">
      <v>41275</v>
    </oc>
    <nc r="E149"/>
  </rcc>
  <rcc rId="40827" sId="5">
    <oc r="E151">
      <v>48225</v>
    </oc>
    <nc r="E151"/>
  </rcc>
  <rcc rId="40828" sId="5">
    <oc r="E152">
      <v>24580</v>
    </oc>
    <nc r="E152"/>
  </rcc>
  <rcc rId="40829" sId="5">
    <oc r="E153">
      <v>1405</v>
    </oc>
    <nc r="E153"/>
  </rcc>
  <rcc rId="40830" sId="5">
    <oc r="E154">
      <v>30285</v>
    </oc>
    <nc r="E154"/>
  </rcc>
  <rcc rId="40831" sId="5">
    <oc r="E155">
      <v>82800</v>
    </oc>
    <nc r="E155"/>
  </rcc>
  <rcc rId="40832" sId="5">
    <oc r="E156">
      <v>27500</v>
    </oc>
    <nc r="E156"/>
  </rcc>
  <rcc rId="40833" sId="5">
    <oc r="E157">
      <v>39000</v>
    </oc>
    <nc r="E157"/>
  </rcc>
  <rcc rId="40834" sId="5">
    <oc r="E158">
      <v>6900</v>
    </oc>
    <nc r="E158"/>
  </rcc>
  <rcc rId="40835" sId="5">
    <oc r="E159">
      <v>8690</v>
    </oc>
    <nc r="E159"/>
  </rcc>
  <rcc rId="40836" sId="5">
    <oc r="E160">
      <v>17930</v>
    </oc>
    <nc r="E160"/>
  </rcc>
  <rcc rId="40837" sId="5">
    <oc r="E161">
      <v>93050</v>
    </oc>
    <nc r="E161"/>
  </rcc>
  <rcc rId="40838" sId="5">
    <oc r="E162">
      <v>78630</v>
    </oc>
    <nc r="E162"/>
  </rcc>
  <rcc rId="40839" sId="5">
    <oc r="E163">
      <v>22855</v>
    </oc>
    <nc r="E163"/>
  </rcc>
  <rcc rId="40840" sId="5">
    <oc r="E164">
      <v>46980</v>
    </oc>
    <nc r="E164"/>
  </rcc>
  <rcc rId="40841" sId="5">
    <oc r="E165">
      <v>1370</v>
    </oc>
    <nc r="E165"/>
  </rcc>
  <rcc rId="40842" sId="5">
    <oc r="E166">
      <v>24900</v>
    </oc>
    <nc r="E166"/>
  </rcc>
  <rcc rId="40843" sId="5">
    <oc r="E167">
      <v>2380</v>
    </oc>
    <nc r="E167"/>
  </rcc>
  <rcc rId="40844" sId="5">
    <oc r="E168">
      <v>14410</v>
    </oc>
    <nc r="E168"/>
  </rcc>
  <rcc rId="40845" sId="5">
    <oc r="E169">
      <v>13975</v>
    </oc>
    <nc r="E169"/>
  </rcc>
  <rcc rId="40846" sId="5">
    <oc r="E170">
      <v>12380</v>
    </oc>
    <nc r="E170"/>
  </rcc>
  <rcc rId="40847" sId="5">
    <oc r="E171">
      <v>73660</v>
    </oc>
    <nc r="E171"/>
  </rcc>
  <rcc rId="40848" sId="5">
    <oc r="E172">
      <v>42010</v>
    </oc>
    <nc r="E172"/>
  </rcc>
  <rcc rId="40849" sId="5">
    <oc r="E173">
      <v>21730</v>
    </oc>
    <nc r="E173"/>
  </rcc>
  <rcc rId="40850" sId="5">
    <oc r="E174">
      <v>11570</v>
    </oc>
    <nc r="E174"/>
  </rcc>
  <rcc rId="40851" sId="5">
    <oc r="E175">
      <v>56240</v>
    </oc>
    <nc r="E175"/>
  </rcc>
  <rcc rId="40852" sId="5">
    <oc r="E176">
      <v>46270</v>
    </oc>
    <nc r="E176"/>
  </rcc>
  <rcc rId="40853" sId="5">
    <oc r="E177">
      <v>37260</v>
    </oc>
    <nc r="E177"/>
  </rcc>
  <rcc rId="40854" sId="5">
    <oc r="E178">
      <v>1385</v>
    </oc>
    <nc r="E178"/>
  </rcc>
  <rcc rId="40855" sId="5">
    <oc r="E179">
      <v>51880</v>
    </oc>
    <nc r="E179"/>
  </rcc>
  <rcc rId="40856" sId="5">
    <oc r="E180">
      <v>41070</v>
    </oc>
    <nc r="E180"/>
  </rcc>
  <rcc rId="40857" sId="5">
    <oc r="E181">
      <v>11950</v>
    </oc>
    <nc r="E181"/>
  </rcc>
  <rcc rId="40858" sId="5">
    <oc r="E182">
      <v>10420</v>
    </oc>
    <nc r="E182"/>
  </rcc>
  <rcc rId="40859" sId="5">
    <oc r="E183">
      <v>33025</v>
    </oc>
    <nc r="E183"/>
  </rcc>
  <rcc rId="40860" sId="5">
    <oc r="E184">
      <v>25810</v>
    </oc>
    <nc r="E184"/>
  </rcc>
  <rcc rId="40861" sId="5">
    <oc r="E185">
      <v>12190</v>
    </oc>
    <nc r="E185"/>
  </rcc>
  <rcc rId="40862" sId="5">
    <oc r="E186">
      <v>21230</v>
    </oc>
    <nc r="E186"/>
  </rcc>
  <rcc rId="40863" sId="5">
    <oc r="E187">
      <v>41115</v>
    </oc>
    <nc r="E187"/>
  </rcc>
  <rcc rId="40864" sId="5">
    <oc r="E188">
      <v>14830</v>
    </oc>
    <nc r="E188"/>
  </rcc>
  <rcc rId="40865" sId="5">
    <oc r="E189">
      <v>128300</v>
    </oc>
    <nc r="E189"/>
  </rcc>
  <rcc rId="40866" sId="5">
    <oc r="E190">
      <v>10000</v>
    </oc>
    <nc r="E190"/>
  </rcc>
  <rcc rId="40867" sId="5">
    <oc r="E191">
      <v>29380</v>
    </oc>
    <nc r="E191"/>
  </rcc>
  <rcc rId="40868" sId="5">
    <oc r="E192">
      <v>37665</v>
    </oc>
    <nc r="E192"/>
  </rcc>
  <rcc rId="40869" sId="5">
    <oc r="E193">
      <v>28940</v>
    </oc>
    <nc r="E193"/>
  </rcc>
  <rcc rId="40870" sId="5">
    <oc r="E194">
      <v>10225</v>
    </oc>
    <nc r="E194"/>
  </rcc>
  <rcc rId="40871" sId="5">
    <oc r="E195">
      <v>11540</v>
    </oc>
    <nc r="E195"/>
  </rcc>
  <rcc rId="40872" sId="5">
    <oc r="E196">
      <v>28995</v>
    </oc>
    <nc r="E196"/>
  </rcc>
  <rcc rId="40873" sId="5">
    <oc r="E197">
      <v>10780</v>
    </oc>
    <nc r="E197"/>
  </rcc>
  <rcc rId="40874" sId="5">
    <oc r="E198">
      <v>19425</v>
    </oc>
    <nc r="E198"/>
  </rcc>
  <rcc rId="40875" sId="5">
    <oc r="E199">
      <v>16725</v>
    </oc>
    <nc r="E199"/>
  </rcc>
  <rcc rId="40876" sId="5">
    <oc r="E200">
      <v>23010</v>
    </oc>
    <nc r="E200"/>
  </rcc>
  <rcc rId="40877" sId="5">
    <oc r="E201">
      <v>17750</v>
    </oc>
    <nc r="E201"/>
  </rcc>
  <rcc rId="40878" sId="16">
    <oc r="F1" t="inlineStr">
      <is>
        <t>Январь</t>
      </is>
    </oc>
    <nc r="F1" t="inlineStr">
      <is>
        <t>Февраль</t>
      </is>
    </nc>
  </rcc>
  <rcc rId="40879" sId="16" numFmtId="19">
    <oc r="D2">
      <v>45279</v>
    </oc>
    <nc r="D2">
      <v>45314</v>
    </nc>
  </rcc>
  <rcc rId="40880" sId="16" numFmtId="19">
    <oc r="E2">
      <v>45313</v>
    </oc>
    <nc r="E2">
      <v>45344</v>
    </nc>
  </rcc>
  <rcc rId="40881" sId="16">
    <oc r="D4">
      <v>1073</v>
    </oc>
    <nc r="D4">
      <v>1101</v>
    </nc>
  </rcc>
  <rcc rId="40882" sId="16">
    <oc r="D8">
      <v>911</v>
    </oc>
    <nc r="D8">
      <v>934</v>
    </nc>
  </rcc>
  <rcc rId="40883" sId="16">
    <oc r="D9">
      <v>1878</v>
    </oc>
    <nc r="D9">
      <v>1975</v>
    </nc>
  </rcc>
  <rcc rId="40884" sId="16">
    <oc r="D11">
      <v>27350</v>
    </oc>
    <nc r="D11">
      <v>27450</v>
    </nc>
  </rcc>
  <rcc rId="40885" sId="16">
    <oc r="D12">
      <v>17051</v>
    </oc>
    <nc r="D12">
      <v>17147</v>
    </nc>
  </rcc>
  <rcc rId="40886" sId="16">
    <oc r="D13">
      <v>25260</v>
    </oc>
    <nc r="D13">
      <v>25797</v>
    </nc>
  </rcc>
  <rcc rId="40887" sId="16">
    <oc r="D16">
      <v>8152</v>
    </oc>
    <nc r="D16">
      <v>8162</v>
    </nc>
  </rcc>
  <rcc rId="40888" sId="16">
    <oc r="D17">
      <v>27550</v>
    </oc>
    <nc r="D17">
      <v>27559</v>
    </nc>
  </rcc>
  <rcc rId="40889" sId="16">
    <oc r="D18">
      <v>4000</v>
    </oc>
    <nc r="D18">
      <v>4436</v>
    </nc>
  </rcc>
  <rcc rId="40890" sId="16">
    <oc r="D19">
      <v>20200</v>
    </oc>
    <nc r="D19">
      <v>20309</v>
    </nc>
  </rcc>
  <rcc rId="40891" sId="16">
    <oc r="D20">
      <v>41062</v>
    </oc>
    <nc r="D20">
      <v>41126</v>
    </nc>
  </rcc>
  <rcc rId="40892" sId="16">
    <oc r="D21">
      <v>744</v>
    </oc>
    <nc r="D21">
      <v>760</v>
    </nc>
  </rcc>
  <rcc rId="40893" sId="16">
    <oc r="D25">
      <v>79225</v>
    </oc>
    <nc r="D25">
      <v>79887</v>
    </nc>
  </rcc>
  <rcc rId="40894" sId="16">
    <oc r="D26">
      <v>20419</v>
    </oc>
    <nc r="D26">
      <v>21350</v>
    </nc>
  </rcc>
  <rcc rId="40895" sId="16">
    <oc r="E4">
      <v>1101</v>
    </oc>
    <nc r="E4"/>
  </rcc>
  <rcc rId="40896" sId="16">
    <oc r="E7">
      <v>10326</v>
    </oc>
    <nc r="E7"/>
  </rcc>
  <rcc rId="40897" sId="16">
    <oc r="E8">
      <v>934</v>
    </oc>
    <nc r="E8"/>
  </rcc>
  <rcc rId="40898" sId="16">
    <oc r="E9">
      <v>1975</v>
    </oc>
    <nc r="E9"/>
  </rcc>
  <rcc rId="40899" sId="16">
    <oc r="E11">
      <v>27450</v>
    </oc>
    <nc r="E11"/>
  </rcc>
  <rcc rId="40900" sId="16">
    <oc r="E12">
      <v>17147</v>
    </oc>
    <nc r="E12"/>
  </rcc>
  <rcc rId="40901" sId="16">
    <oc r="E13">
      <v>25797</v>
    </oc>
    <nc r="E13"/>
  </rcc>
  <rcc rId="40902" sId="16">
    <oc r="E15">
      <v>1384</v>
    </oc>
    <nc r="E15"/>
  </rcc>
  <rcc rId="40903" sId="16">
    <oc r="E16">
      <v>8162</v>
    </oc>
    <nc r="E16"/>
  </rcc>
  <rcc rId="40904" sId="16">
    <oc r="E17">
      <v>27559</v>
    </oc>
    <nc r="E17"/>
  </rcc>
  <rcc rId="40905" sId="16">
    <oc r="E18">
      <v>4436</v>
    </oc>
    <nc r="E18"/>
  </rcc>
  <rcc rId="40906" sId="16">
    <oc r="E19">
      <v>20309</v>
    </oc>
    <nc r="E19"/>
  </rcc>
  <rcc rId="40907" sId="16">
    <oc r="E20">
      <v>41126</v>
    </oc>
    <nc r="E20"/>
  </rcc>
  <rcc rId="40908" sId="16">
    <oc r="E21">
      <v>760</v>
    </oc>
    <nc r="E21"/>
  </rcc>
  <rcc rId="40909" sId="16">
    <oc r="E24">
      <v>26753</v>
    </oc>
    <nc r="E24"/>
  </rcc>
  <rcc rId="40910" sId="16">
    <oc r="E25">
      <v>79887</v>
    </oc>
    <nc r="E25"/>
  </rcc>
  <rcc rId="40911" sId="16">
    <oc r="E26">
      <v>21350</v>
    </oc>
    <nc r="E26"/>
  </rcc>
  <rcc rId="40912" sId="10">
    <oc r="A2" t="inlineStr">
      <is>
        <t>Январь 2024 года</t>
      </is>
    </oc>
    <nc r="A2" t="inlineStr">
      <is>
        <t>Февраль 2024 года</t>
      </is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13" sId="10" numFmtId="34">
    <oc r="C8">
      <v>2919.09</v>
    </oc>
    <nc r="C8">
      <v>4487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06" sId="5">
    <oc r="E121">
      <v>84165</v>
    </oc>
    <nc r="E121">
      <v>84310</v>
    </nc>
  </rcc>
  <rfmt sheetId="5" sqref="E121">
    <dxf>
      <fill>
        <patternFill>
          <bgColor theme="0"/>
        </patternFill>
      </fill>
    </dxf>
  </rfmt>
  <rcc rId="31607" sId="5">
    <oc r="E189">
      <v>12415</v>
    </oc>
    <nc r="E189">
      <v>124150</v>
    </nc>
  </rcc>
  <rfmt sheetId="5" sqref="E189">
    <dxf>
      <fill>
        <patternFill>
          <bgColor theme="0"/>
        </patternFill>
      </fill>
    </dxf>
  </rfmt>
  <rcc rId="31608" sId="5">
    <nc r="G14">
      <v>70725</v>
    </nc>
  </rcc>
  <rcc rId="31609" sId="5">
    <oc r="D14">
      <v>70725</v>
    </oc>
    <nc r="D14"/>
  </rcc>
  <rcc rId="31610" sId="5">
    <oc r="F14">
      <f>E14-D14</f>
    </oc>
    <nc r="F14"/>
  </rcc>
  <rfmt sheetId="5" sqref="F14">
    <dxf>
      <fill>
        <patternFill patternType="solid">
          <bgColor theme="0"/>
        </patternFill>
      </fill>
    </dxf>
  </rfmt>
  <rfmt sheetId="5" sqref="F14">
    <dxf>
      <fill>
        <patternFill>
          <bgColor rgb="FFFF0000"/>
        </patternFill>
      </fill>
    </dxf>
  </rfmt>
  <rfmt sheetId="5" sqref="E14">
    <dxf>
      <fill>
        <patternFill>
          <bgColor theme="0"/>
        </patternFill>
      </fill>
    </dxf>
  </rfmt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27" sId="16">
    <nc r="E4">
      <v>1121</v>
    </nc>
  </rcc>
  <rcc rId="40928" sId="16">
    <nc r="E7">
      <v>10326</v>
    </nc>
  </rcc>
  <rcc rId="40929" sId="16">
    <nc r="E8">
      <v>953</v>
    </nc>
  </rcc>
  <rfmt sheetId="16" sqref="D7">
    <dxf>
      <fill>
        <patternFill>
          <bgColor theme="0"/>
        </patternFill>
      </fill>
    </dxf>
  </rfmt>
  <rcc rId="40930" sId="16">
    <nc r="E11">
      <v>27550</v>
    </nc>
  </rcc>
  <rfmt sheetId="16" sqref="D15">
    <dxf>
      <fill>
        <patternFill>
          <bgColor theme="0"/>
        </patternFill>
      </fill>
    </dxf>
  </rfmt>
  <rfmt sheetId="16" sqref="E9">
    <dxf>
      <fill>
        <patternFill>
          <bgColor theme="4" tint="0.79998168889431442"/>
        </patternFill>
      </fill>
    </dxf>
  </rfmt>
  <rfmt sheetId="16" sqref="E12:E13">
    <dxf>
      <fill>
        <patternFill>
          <bgColor theme="4" tint="0.79998168889431442"/>
        </patternFill>
      </fill>
    </dxf>
  </rfmt>
  <rcc rId="40931" sId="16">
    <nc r="E15">
      <v>1384</v>
    </nc>
  </rcc>
  <rcc rId="40932" sId="16">
    <nc r="E16">
      <v>8172</v>
    </nc>
  </rcc>
  <rcc rId="40933" sId="16">
    <nc r="E17">
      <v>27559</v>
    </nc>
  </rcc>
  <rcc rId="40934" sId="16">
    <nc r="E18">
      <v>4830</v>
    </nc>
  </rcc>
  <rcc rId="40935" sId="16">
    <nc r="E19">
      <v>20396</v>
    </nc>
  </rcc>
  <rcc rId="40936" sId="16">
    <nc r="E20">
      <v>41221</v>
    </nc>
  </rcc>
  <rcc rId="40937" sId="16">
    <nc r="E21">
      <v>773</v>
    </nc>
  </rcc>
  <rcc rId="40938" sId="16">
    <nc r="E24">
      <v>26753</v>
    </nc>
  </rcc>
  <rcc rId="40939" sId="16">
    <nc r="E25">
      <v>80482</v>
    </nc>
  </rcc>
  <rcc rId="40940" sId="16">
    <nc r="E26">
      <v>22121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41" sId="16">
    <nc r="E9">
      <v>2091</v>
    </nc>
  </rcc>
  <rfmt sheetId="16" sqref="E9">
    <dxf>
      <fill>
        <patternFill>
          <bgColor theme="0"/>
        </patternFill>
      </fill>
    </dxf>
  </rfmt>
  <rfmt sheetId="16" sqref="E13">
    <dxf>
      <fill>
        <patternFill>
          <bgColor theme="0"/>
        </patternFill>
      </fill>
    </dxf>
  </rfmt>
  <rcc rId="40942" sId="16">
    <nc r="E13">
      <v>25910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56" sId="1">
    <nc r="D8">
      <v>7589</v>
    </nc>
  </rcc>
  <rcc rId="40957" sId="1">
    <nc r="D9">
      <v>3293</v>
    </nc>
  </rcc>
  <rcc rId="40958" sId="1">
    <nc r="D10">
      <v>16225</v>
    </nc>
  </rcc>
  <rcc rId="40959" sId="1">
    <nc r="D11">
      <v>21736</v>
    </nc>
  </rcc>
  <rcc rId="40960" sId="1">
    <nc r="D13">
      <v>7541</v>
    </nc>
  </rcc>
  <rcc rId="40961" sId="1">
    <nc r="D14">
      <v>5612</v>
    </nc>
  </rcc>
  <rcc rId="40962" sId="1">
    <nc r="D15">
      <v>4935</v>
    </nc>
  </rcc>
  <rcc rId="40963" sId="1">
    <nc r="D16">
      <v>8725</v>
    </nc>
  </rcc>
  <rcc rId="40964" sId="1">
    <nc r="D18">
      <v>12957</v>
    </nc>
  </rcc>
  <rcc rId="40965" sId="1">
    <nc r="D19">
      <v>3617</v>
    </nc>
  </rcc>
  <rcc rId="40966" sId="1">
    <nc r="D20">
      <v>11815</v>
    </nc>
  </rcc>
  <rcc rId="40967" sId="1">
    <nc r="D21">
      <v>14415</v>
    </nc>
  </rcc>
  <rcc rId="40968" sId="1">
    <nc r="D30">
      <v>4621</v>
    </nc>
  </rcc>
  <rcc rId="40969" sId="1">
    <nc r="D31">
      <v>4391</v>
    </nc>
  </rcc>
  <rcc rId="40970" sId="1">
    <nc r="D33">
      <v>21973</v>
    </nc>
  </rcc>
  <rcc rId="40971" sId="1">
    <nc r="D34">
      <v>16289</v>
    </nc>
  </rcc>
  <rcc rId="40972" sId="1">
    <nc r="D36">
      <v>16464</v>
    </nc>
  </rcc>
  <rcc rId="40973" sId="1">
    <nc r="D37">
      <v>2826</v>
    </nc>
  </rcc>
  <rcc rId="40974" sId="1">
    <nc r="D38">
      <v>31469</v>
    </nc>
  </rcc>
  <rcc rId="40975" sId="1">
    <nc r="D39">
      <v>26332</v>
    </nc>
  </rcc>
  <rcc rId="40976" sId="1">
    <nc r="D45">
      <v>13981</v>
    </nc>
  </rcc>
  <rcc rId="40977" sId="1">
    <nc r="D46">
      <v>8398</v>
    </nc>
  </rcc>
  <rcc rId="40978" sId="1">
    <nc r="D47">
      <v>1572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79" sId="16">
    <nc r="E12">
      <v>17233</v>
    </nc>
  </rcc>
  <rfmt sheetId="16" sqref="E12">
    <dxf>
      <fill>
        <patternFill>
          <bgColor theme="0"/>
        </patternFill>
      </fill>
    </dxf>
  </rfmt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80" sId="10" numFmtId="34">
    <oc r="C8">
      <v>4487</v>
    </oc>
    <nc r="C8">
      <v>4449.7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81" sId="2">
    <nc r="D10">
      <v>112880</v>
    </nc>
  </rcc>
  <rcc rId="40982" sId="2">
    <nc r="E10">
      <v>115435</v>
    </nc>
  </rcc>
  <rcc rId="40983" sId="2" odxf="1" dxf="1" numFmtId="4">
    <oc r="F10">
      <v>355</v>
    </oc>
    <nc r="F10">
      <f>E10-D10</f>
    </nc>
    <odxf>
      <fill>
        <patternFill>
          <bgColor rgb="FFFF0000"/>
        </patternFill>
      </fill>
    </odxf>
    <ndxf>
      <fill>
        <patternFill>
          <bgColor theme="0"/>
        </patternFill>
      </fill>
    </ndxf>
  </rcc>
  <rcc rId="40984" sId="2">
    <nc r="E6">
      <v>1880</v>
    </nc>
  </rcc>
  <rcc rId="40985" sId="2">
    <nc r="E7">
      <v>24260</v>
    </nc>
  </rcc>
  <rcc rId="40986" sId="2">
    <nc r="E8">
      <v>21705</v>
    </nc>
  </rcc>
  <rcc rId="40987" sId="2">
    <nc r="E9">
      <v>30675</v>
    </nc>
  </rcc>
  <rcc rId="40988" sId="2">
    <nc r="E11">
      <v>27665</v>
    </nc>
  </rcc>
  <rcc rId="40989" sId="2">
    <nc r="E12">
      <v>21095</v>
    </nc>
  </rcc>
  <rcc rId="40990" sId="2">
    <nc r="E13">
      <v>35300</v>
    </nc>
  </rcc>
  <rcc rId="40991" sId="2">
    <nc r="E14">
      <v>22670</v>
    </nc>
  </rcc>
  <rcc rId="40992" sId="2">
    <nc r="E15">
      <v>42990</v>
    </nc>
  </rcc>
  <rcc rId="40993" sId="2">
    <nc r="E16">
      <v>43735</v>
    </nc>
  </rcc>
  <rcc rId="40994" sId="2">
    <nc r="E17">
      <v>38205</v>
    </nc>
  </rcc>
  <rcc rId="40995" sId="2">
    <nc r="E18">
      <v>18390</v>
    </nc>
  </rcc>
  <rcc rId="40996" sId="2">
    <nc r="E19">
      <v>3045</v>
    </nc>
  </rcc>
  <rcc rId="40997" sId="2">
    <nc r="E20">
      <v>3050</v>
    </nc>
  </rcc>
  <rcc rId="40998" sId="2">
    <nc r="E21">
      <v>30285</v>
    </nc>
  </rcc>
  <rcc rId="40999" sId="2">
    <nc r="E22">
      <v>8820</v>
    </nc>
  </rcc>
  <rcc rId="41000" sId="2">
    <nc r="E23">
      <v>1750</v>
    </nc>
  </rcc>
  <rcc rId="41001" sId="2">
    <nc r="E24">
      <v>10320</v>
    </nc>
  </rcc>
  <rcc rId="41002" sId="2">
    <nc r="E25">
      <v>15205</v>
    </nc>
  </rcc>
  <rcc rId="41003" sId="2">
    <nc r="E26">
      <v>14815</v>
    </nc>
  </rcc>
  <rcc rId="41004" sId="2">
    <nc r="E27">
      <v>50990</v>
    </nc>
  </rcc>
  <rcc rId="41005" sId="2">
    <nc r="E28">
      <v>12830</v>
    </nc>
  </rcc>
  <rcc rId="41006" sId="2">
    <nc r="E29">
      <v>71105</v>
    </nc>
  </rcc>
  <rcc rId="41007" sId="2">
    <nc r="E30">
      <v>9680</v>
    </nc>
  </rcc>
  <rcc rId="41008" sId="2">
    <nc r="E31">
      <v>2530</v>
    </nc>
  </rcc>
  <rcc rId="41009" sId="2">
    <nc r="E32">
      <v>26775</v>
    </nc>
  </rcc>
  <rcc rId="41010" sId="2">
    <nc r="E33">
      <v>640</v>
    </nc>
  </rcc>
  <rcc rId="41011" sId="2">
    <nc r="E34">
      <v>51205</v>
    </nc>
  </rcc>
  <rcc rId="41012" sId="2">
    <nc r="E35">
      <v>57945</v>
    </nc>
  </rcc>
  <rcc rId="41013" sId="2">
    <nc r="E36">
      <v>15380</v>
    </nc>
  </rcc>
  <rcc rId="41014" sId="2">
    <nc r="E37">
      <v>38380</v>
    </nc>
  </rcc>
  <rcc rId="41015" sId="2">
    <nc r="E38">
      <v>46230</v>
    </nc>
  </rcc>
  <rcc rId="41016" sId="2">
    <nc r="E39">
      <v>33905</v>
    </nc>
  </rcc>
  <rcc rId="41017" sId="2">
    <nc r="E40">
      <v>31385</v>
    </nc>
  </rcc>
  <rcc rId="41018" sId="2">
    <nc r="E41">
      <v>33460</v>
    </nc>
  </rcc>
  <rcc rId="41019" sId="2">
    <nc r="E42">
      <v>31980</v>
    </nc>
  </rcc>
  <rcc rId="41020" sId="2">
    <nc r="E43">
      <v>7310</v>
    </nc>
  </rcc>
  <rcc rId="41021" sId="2">
    <nc r="E44">
      <v>36870</v>
    </nc>
  </rcc>
  <rcc rId="41022" sId="2">
    <nc r="E45">
      <v>26695</v>
    </nc>
  </rcc>
  <rcc rId="41023" sId="2">
    <nc r="E46">
      <v>44875</v>
    </nc>
  </rcc>
  <rcc rId="41024" sId="2">
    <nc r="E47">
      <v>54860</v>
    </nc>
  </rcc>
  <rcc rId="41025" sId="2">
    <nc r="E48">
      <v>42880</v>
    </nc>
  </rcc>
  <rcc rId="41026" sId="2">
    <nc r="E49">
      <v>90905</v>
    </nc>
  </rcc>
  <rcc rId="41027" sId="2">
    <nc r="E50">
      <v>82915</v>
    </nc>
  </rcc>
  <rcc rId="41028" sId="2">
    <nc r="E51">
      <v>11130</v>
    </nc>
  </rcc>
  <rcc rId="41029" sId="2">
    <nc r="E52">
      <v>12295</v>
    </nc>
  </rcc>
  <rcc rId="41030" sId="2">
    <nc r="E53">
      <v>22300</v>
    </nc>
  </rcc>
  <rcc rId="41031" sId="2">
    <nc r="E54">
      <v>13820</v>
    </nc>
  </rcc>
  <rcc rId="41032" sId="2">
    <nc r="E55">
      <v>45815</v>
    </nc>
  </rcc>
  <rcc rId="41033" sId="2">
    <nc r="E56">
      <v>12310</v>
    </nc>
  </rcc>
  <rcc rId="41034" sId="2">
    <nc r="E57">
      <v>1570</v>
    </nc>
  </rcc>
  <rcc rId="41035" sId="2">
    <nc r="E58">
      <v>24655</v>
    </nc>
  </rcc>
  <rcc rId="41036" sId="2">
    <nc r="E59">
      <v>24195</v>
    </nc>
  </rcc>
  <rcc rId="41037" sId="2">
    <nc r="E60">
      <v>13290</v>
    </nc>
  </rcc>
  <rcc rId="41038" sId="2">
    <nc r="E61">
      <v>72085</v>
    </nc>
  </rcc>
  <rcc rId="41039" sId="2">
    <nc r="E62">
      <v>15320</v>
    </nc>
  </rcc>
  <rcc rId="41040" sId="2">
    <nc r="E63">
      <v>2175</v>
    </nc>
  </rcc>
  <rcc rId="41041" sId="2">
    <nc r="E64">
      <v>21065</v>
    </nc>
  </rcc>
  <rcc rId="41042" sId="2">
    <nc r="E65">
      <v>70010</v>
    </nc>
  </rcc>
  <rcc rId="41043" sId="2">
    <nc r="E66">
      <v>34435</v>
    </nc>
  </rcc>
  <rcc rId="41044" sId="2">
    <nc r="E67">
      <v>8470</v>
    </nc>
  </rcc>
  <rcc rId="41045" sId="2">
    <nc r="E68">
      <v>28965</v>
    </nc>
  </rcc>
  <rcc rId="41046" sId="2">
    <nc r="E69">
      <v>57090</v>
    </nc>
  </rcc>
  <rcc rId="41047" sId="2">
    <nc r="E70">
      <v>89755</v>
    </nc>
  </rcc>
  <rcc rId="41048" sId="2">
    <nc r="E71">
      <v>37775</v>
    </nc>
  </rcc>
  <rcc rId="41049" sId="2">
    <nc r="E72">
      <v>7460</v>
    </nc>
  </rcc>
  <rcc rId="41050" sId="2">
    <nc r="E73">
      <v>61215</v>
    </nc>
  </rcc>
  <rcc rId="41051" sId="2">
    <nc r="E74">
      <v>10305</v>
    </nc>
  </rcc>
  <rcc rId="41052" sId="2">
    <nc r="E75">
      <v>275</v>
    </nc>
  </rcc>
  <rcc rId="41053" sId="2">
    <nc r="E76">
      <v>27505</v>
    </nc>
  </rcc>
  <rcc rId="41054" sId="2">
    <nc r="E77">
      <v>21430</v>
    </nc>
  </rcc>
  <rcc rId="41055" sId="2">
    <nc r="E78">
      <v>39490</v>
    </nc>
  </rcc>
  <rcc rId="41056" sId="2">
    <nc r="E79">
      <v>8670</v>
    </nc>
  </rcc>
  <rcc rId="41057" sId="2">
    <nc r="E80">
      <v>29425</v>
    </nc>
  </rcc>
  <rcc rId="41058" sId="2">
    <nc r="E81">
      <v>11840</v>
    </nc>
  </rcc>
  <rcc rId="41059" sId="2">
    <nc r="E82">
      <v>860</v>
    </nc>
  </rcc>
  <rcc rId="41060" sId="2">
    <nc r="E83">
      <v>8140</v>
    </nc>
  </rcc>
  <rcc rId="41061" sId="2">
    <nc r="E84">
      <v>13745</v>
    </nc>
  </rcc>
  <rcc rId="41062" sId="2">
    <nc r="E85">
      <v>10440</v>
    </nc>
  </rcc>
  <rcc rId="41063" sId="2">
    <nc r="E86">
      <v>40415</v>
    </nc>
  </rcc>
  <rcc rId="41064" sId="2">
    <nc r="E87">
      <v>36360</v>
    </nc>
  </rcc>
  <rcc rId="41065" sId="2">
    <nc r="E88">
      <v>19830</v>
    </nc>
  </rcc>
  <rcc rId="41066" sId="2">
    <nc r="E89">
      <v>69415</v>
    </nc>
  </rcc>
  <rcc rId="41067" sId="2">
    <nc r="E90">
      <v>62595</v>
    </nc>
  </rcc>
  <rcc rId="41068" sId="2">
    <nc r="E91">
      <v>15360</v>
    </nc>
  </rcc>
  <rcc rId="41069" sId="2">
    <nc r="E92">
      <v>13165</v>
    </nc>
  </rcc>
  <rcc rId="41070" sId="2">
    <nc r="E93">
      <v>740</v>
    </nc>
  </rcc>
  <rcc rId="41071" sId="2">
    <nc r="E94">
      <v>38985</v>
    </nc>
  </rcc>
  <rcc rId="41072" sId="2">
    <nc r="E95">
      <v>16150</v>
    </nc>
  </rcc>
  <rcc rId="41073" sId="2">
    <nc r="E96">
      <v>42720</v>
    </nc>
  </rcc>
  <rcc rId="41074" sId="2">
    <nc r="E97">
      <v>26170</v>
    </nc>
  </rcc>
  <rcc rId="41075" sId="2">
    <nc r="E98">
      <v>12810</v>
    </nc>
  </rcc>
  <rcc rId="41076" sId="2">
    <nc r="E99">
      <v>13290</v>
    </nc>
  </rcc>
  <rcc rId="41077" sId="2">
    <nc r="E100">
      <v>5670</v>
    </nc>
  </rcc>
  <rcc rId="41078" sId="2">
    <nc r="E101">
      <v>15680</v>
    </nc>
  </rcc>
  <rcc rId="41079" sId="2">
    <nc r="E102">
      <v>54245</v>
    </nc>
  </rcc>
  <rcc rId="41080" sId="2">
    <nc r="E103">
      <v>6900</v>
    </nc>
  </rcc>
  <rcc rId="41081" sId="2">
    <nc r="E104">
      <v>23920</v>
    </nc>
  </rcc>
  <rcc rId="41082" sId="2">
    <nc r="E105">
      <v>21430</v>
    </nc>
  </rcc>
  <rcc rId="41083" sId="2">
    <nc r="E106">
      <v>96320</v>
    </nc>
  </rcc>
  <rcc rId="41084" sId="2">
    <nc r="E107">
      <v>11055</v>
    </nc>
  </rcc>
  <rcc rId="41085" sId="2">
    <nc r="E108">
      <v>32410</v>
    </nc>
  </rcc>
  <rcc rId="41086" sId="2">
    <nc r="E109">
      <v>23975</v>
    </nc>
  </rcc>
  <rcc rId="41087" sId="2">
    <nc r="E110">
      <v>12685</v>
    </nc>
  </rcc>
  <rcc rId="41088" sId="2">
    <nc r="E111">
      <v>25180</v>
    </nc>
  </rcc>
  <rcc rId="41089" sId="2">
    <nc r="E112">
      <v>17665</v>
    </nc>
  </rcc>
  <rcc rId="41090" sId="2">
    <nc r="E113">
      <v>58360</v>
    </nc>
  </rcc>
  <rcc rId="41091" sId="2">
    <nc r="E114">
      <v>16835</v>
    </nc>
  </rcc>
  <rcc rId="41092" sId="2">
    <nc r="E115">
      <v>50045</v>
    </nc>
  </rcc>
  <rcc rId="41093" sId="2">
    <nc r="E116">
      <v>21385</v>
    </nc>
  </rcc>
  <rcc rId="41094" sId="2">
    <nc r="E117">
      <v>9260</v>
    </nc>
  </rcc>
  <rcc rId="41095" sId="2">
    <oc r="G118">
      <f>F10</f>
    </oc>
    <nc r="G118"/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96" sId="3">
    <nc r="E8">
      <v>1080</v>
    </nc>
  </rcc>
  <rcc rId="41097" sId="3">
    <nc r="E10">
      <v>15205</v>
    </nc>
  </rcc>
  <rcc rId="41098" sId="3">
    <nc r="E11">
      <v>1075</v>
    </nc>
  </rcc>
  <rcc rId="41099" sId="3">
    <nc r="E12">
      <v>29750</v>
    </nc>
  </rcc>
  <rcc rId="41100" sId="3">
    <nc r="E13">
      <v>12815</v>
    </nc>
  </rcc>
  <rcc rId="41101" sId="3">
    <nc r="E14">
      <v>20020</v>
    </nc>
  </rcc>
  <rcc rId="41102" sId="3">
    <nc r="E15">
      <v>5695</v>
    </nc>
  </rcc>
  <rcc rId="41103" sId="3">
    <nc r="E16">
      <v>78685</v>
    </nc>
  </rcc>
  <rcc rId="41104" sId="3">
    <nc r="E18">
      <v>16590</v>
    </nc>
  </rcc>
  <rcc rId="41105" sId="3">
    <nc r="E19">
      <v>160850</v>
    </nc>
  </rcc>
  <rcc rId="41106" sId="3">
    <nc r="E20">
      <v>6225</v>
    </nc>
  </rcc>
  <rcc rId="41107" sId="3">
    <nc r="E21">
      <v>15115</v>
    </nc>
  </rcc>
  <rcc rId="41108" sId="3">
    <nc r="E22">
      <v>13990</v>
    </nc>
  </rcc>
  <rcc rId="41109" sId="3">
    <nc r="E23">
      <v>39025</v>
    </nc>
  </rcc>
  <rcc rId="41110" sId="3">
    <nc r="E24">
      <v>54815</v>
    </nc>
  </rcc>
  <rcc rId="41111" sId="3">
    <nc r="E25">
      <v>12475</v>
    </nc>
  </rcc>
  <rcc rId="41112" sId="3">
    <nc r="E26">
      <v>15</v>
    </nc>
  </rcc>
  <rcc rId="41113" sId="3">
    <nc r="E27">
      <v>44090</v>
    </nc>
  </rcc>
  <rcc rId="41114" sId="3">
    <nc r="E28">
      <v>32700</v>
    </nc>
  </rcc>
  <rcc rId="41115" sId="3">
    <nc r="E29">
      <v>34005</v>
    </nc>
  </rcc>
  <rcc rId="41116" sId="3">
    <nc r="E30">
      <v>33610</v>
    </nc>
  </rcc>
  <rcc rId="41117" sId="3">
    <nc r="E31">
      <v>68275</v>
    </nc>
  </rcc>
  <rcc rId="41118" sId="3">
    <nc r="E7">
      <v>14470</v>
    </nc>
  </rcc>
  <rcc rId="41119" sId="3">
    <nc r="E9">
      <v>15935</v>
    </nc>
  </rcc>
  <rcc rId="41120" sId="3">
    <nc r="E17">
      <v>43995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21" sId="4">
    <nc r="E7">
      <v>8500</v>
    </nc>
  </rcc>
  <rcc rId="41122" sId="4">
    <nc r="E8">
      <v>54390</v>
    </nc>
  </rcc>
  <rcc rId="41123" sId="4">
    <nc r="E9">
      <v>7085</v>
    </nc>
  </rcc>
  <rcc rId="41124" sId="4">
    <nc r="E10">
      <v>25205</v>
    </nc>
  </rcc>
  <rcc rId="41125" sId="4">
    <nc r="E11">
      <v>14605</v>
    </nc>
  </rcc>
  <rcc rId="41126" sId="4">
    <nc r="E12">
      <v>47215</v>
    </nc>
  </rcc>
  <rcc rId="41127" sId="4">
    <nc r="E13">
      <v>18320</v>
    </nc>
  </rcc>
  <rcc rId="41128" sId="4">
    <nc r="E14">
      <v>9830</v>
    </nc>
  </rcc>
  <rcc rId="41129" sId="4">
    <nc r="E15">
      <v>29830</v>
    </nc>
  </rcc>
  <rcc rId="41130" sId="4">
    <nc r="E16">
      <v>32475</v>
    </nc>
  </rcc>
  <rcc rId="41131" sId="4">
    <nc r="E17">
      <v>32700</v>
    </nc>
  </rcc>
  <rcc rId="41132" sId="4">
    <nc r="E18">
      <v>35535</v>
    </nc>
  </rcc>
  <rcc rId="41133" sId="4">
    <nc r="E19">
      <v>56285</v>
    </nc>
  </rcc>
  <rcc rId="41134" sId="4">
    <nc r="E20">
      <v>4950</v>
    </nc>
  </rcc>
  <rcc rId="41135" sId="4">
    <nc r="E21">
      <v>10485</v>
    </nc>
  </rcc>
  <rcc rId="41136" sId="4">
    <nc r="E22">
      <v>22885</v>
    </nc>
  </rcc>
  <rcc rId="41137" sId="4">
    <nc r="E23">
      <v>49930</v>
    </nc>
  </rcc>
  <rcc rId="41138" sId="4">
    <nc r="E24">
      <v>32640</v>
    </nc>
  </rcc>
  <rcc rId="41139" sId="4">
    <nc r="E25">
      <v>36130</v>
    </nc>
  </rcc>
  <rcc rId="41140" sId="4">
    <nc r="E26">
      <v>18495</v>
    </nc>
  </rcc>
  <rcc rId="41141" sId="4">
    <nc r="E27">
      <v>15760</v>
    </nc>
  </rcc>
  <rcc rId="41142" sId="4">
    <nc r="E28">
      <v>59160</v>
    </nc>
  </rcc>
  <rcc rId="41143" sId="4">
    <nc r="E29">
      <v>35475</v>
    </nc>
  </rcc>
  <rcc rId="41144" sId="4">
    <nc r="E30">
      <v>525</v>
    </nc>
  </rcc>
  <rcc rId="41145" sId="4">
    <nc r="E31">
      <v>23405</v>
    </nc>
  </rcc>
  <rcc rId="41146" sId="4">
    <nc r="E32">
      <v>31775</v>
    </nc>
  </rcc>
  <rcc rId="41147" sId="4">
    <nc r="E33">
      <v>39340</v>
    </nc>
  </rcc>
  <rcc rId="41148" sId="4">
    <nc r="E34">
      <v>21155</v>
    </nc>
  </rcc>
  <rcc rId="41149" sId="4">
    <nc r="E36">
      <v>51675</v>
    </nc>
  </rcc>
  <rcc rId="41150" sId="4">
    <nc r="E37">
      <v>40585</v>
    </nc>
  </rcc>
  <rcc rId="41151" sId="4">
    <nc r="E38">
      <v>13630</v>
    </nc>
  </rcc>
  <rcc rId="41152" sId="4">
    <nc r="E39">
      <v>43015</v>
    </nc>
  </rcc>
  <rcc rId="41153" sId="4">
    <nc r="E40">
      <v>38750</v>
    </nc>
  </rcc>
  <rcc rId="41154" sId="4">
    <nc r="E41">
      <v>6245</v>
    </nc>
  </rcc>
  <rcc rId="41155" sId="4">
    <nc r="E42">
      <v>104785</v>
    </nc>
  </rcc>
  <rcc rId="41156" sId="4">
    <nc r="E43">
      <v>11520</v>
    </nc>
  </rcc>
  <rcc rId="41157" sId="4">
    <nc r="E44">
      <v>3345</v>
    </nc>
  </rcc>
  <rcc rId="41158" sId="4">
    <nc r="E45">
      <v>89355</v>
    </nc>
  </rcc>
  <rcc rId="41159" sId="4">
    <nc r="E46">
      <v>9835</v>
    </nc>
  </rcc>
  <rcc rId="41160" sId="4">
    <nc r="E47">
      <v>12250</v>
    </nc>
  </rcc>
  <rcc rId="41161" sId="4">
    <nc r="E48">
      <v>54790</v>
    </nc>
  </rcc>
  <rcc rId="41162" sId="4">
    <nc r="E49">
      <v>15615</v>
    </nc>
  </rcc>
  <rcc rId="41163" sId="4">
    <nc r="E50">
      <v>33515</v>
    </nc>
  </rcc>
  <rcc rId="41164" sId="4">
    <nc r="E51">
      <v>17295</v>
    </nc>
  </rcc>
  <rcc rId="41165" sId="4">
    <nc r="E52">
      <v>10400</v>
    </nc>
  </rcc>
  <rcc rId="41166" sId="4">
    <nc r="E53">
      <v>20710</v>
    </nc>
  </rcc>
  <rcc rId="41167" sId="4">
    <nc r="E54">
      <v>6405</v>
    </nc>
  </rcc>
  <rcc rId="41168" sId="4">
    <nc r="E55">
      <v>56745</v>
    </nc>
  </rcc>
  <rcc rId="41169" sId="4">
    <nc r="E56">
      <v>56570</v>
    </nc>
  </rcc>
  <rcc rId="41170" sId="4">
    <nc r="E57">
      <v>6535</v>
    </nc>
  </rcc>
  <rcc rId="41171" sId="4">
    <nc r="E58">
      <v>30680</v>
    </nc>
  </rcc>
  <rcc rId="41172" sId="4">
    <nc r="E59">
      <v>14200</v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0">
    <dxf>
      <fill>
        <patternFill>
          <bgColor rgb="FFFFFF00"/>
        </patternFill>
      </fill>
    </dxf>
  </rfmt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73" sId="5">
    <nc r="E6">
      <v>15390</v>
    </nc>
  </rcc>
  <rcc rId="41174" sId="5">
    <nc r="E7">
      <v>6060</v>
    </nc>
  </rcc>
  <rcc rId="41175" sId="5">
    <nc r="E8">
      <v>20400</v>
    </nc>
  </rcc>
  <rcc rId="41176" sId="5">
    <nc r="E9">
      <v>13280</v>
    </nc>
  </rcc>
  <rcc rId="41177" sId="5">
    <nc r="E10">
      <v>23175</v>
    </nc>
  </rcc>
  <rcc rId="41178" sId="5">
    <nc r="E11">
      <v>46035</v>
    </nc>
  </rcc>
  <rcc rId="41179" sId="5">
    <nc r="E12">
      <v>23160</v>
    </nc>
  </rcc>
  <rcc rId="41180" sId="5">
    <nc r="E13">
      <v>14780</v>
    </nc>
  </rcc>
  <rcc rId="41181" sId="5">
    <nc r="E14">
      <v>335</v>
    </nc>
  </rcc>
  <rcc rId="41182" sId="5">
    <nc r="E15">
      <v>20300</v>
    </nc>
  </rcc>
  <rcc rId="41183" sId="5">
    <nc r="E16">
      <v>8240</v>
    </nc>
  </rcc>
  <rcc rId="41184" sId="5">
    <nc r="E17">
      <v>34045</v>
    </nc>
  </rcc>
  <rcc rId="41185" sId="5">
    <nc r="E18">
      <v>20485</v>
    </nc>
  </rcc>
  <rcc rId="41186" sId="5">
    <nc r="E19">
      <v>15890</v>
    </nc>
  </rcc>
  <rcc rId="41187" sId="5">
    <nc r="E20">
      <v>57940</v>
    </nc>
  </rcc>
  <rcc rId="41188" sId="5">
    <nc r="E21">
      <v>72040</v>
    </nc>
  </rcc>
  <rcc rId="41189" sId="5">
    <nc r="E22">
      <v>56510</v>
    </nc>
  </rcc>
  <rcc rId="41190" sId="5">
    <nc r="E23">
      <v>12960</v>
    </nc>
  </rcc>
  <rcc rId="41191" sId="5">
    <nc r="E24">
      <v>9450</v>
    </nc>
  </rcc>
  <rcc rId="41192" sId="5">
    <nc r="E25">
      <v>14560</v>
    </nc>
  </rcc>
  <rcc rId="41193" sId="5">
    <nc r="E26">
      <v>9805</v>
    </nc>
  </rcc>
  <rcc rId="41194" sId="5">
    <nc r="E27">
      <v>6370</v>
    </nc>
  </rcc>
  <rcc rId="41195" sId="5">
    <nc r="E28">
      <v>7985</v>
    </nc>
  </rcc>
  <rcc rId="41196" sId="5">
    <nc r="E29">
      <v>26175</v>
    </nc>
  </rcc>
  <rcc rId="41197" sId="5">
    <nc r="E30">
      <v>64760</v>
    </nc>
  </rcc>
  <rcc rId="41198" sId="5">
    <nc r="E31">
      <v>22385</v>
    </nc>
  </rcc>
  <rcc rId="41199" sId="5">
    <nc r="E32">
      <v>20190</v>
    </nc>
  </rcc>
  <rcc rId="41200" sId="5">
    <nc r="E33">
      <v>56440</v>
    </nc>
  </rcc>
  <rcc rId="41201" sId="5">
    <nc r="E34">
      <v>14890</v>
    </nc>
  </rcc>
  <rcc rId="41202" sId="5">
    <nc r="E35">
      <v>11640</v>
    </nc>
  </rcc>
  <rcc rId="41203" sId="5">
    <nc r="E36">
      <v>72505</v>
    </nc>
  </rcc>
  <rcc rId="41204" sId="5">
    <nc r="E37">
      <v>29350</v>
    </nc>
  </rcc>
  <rcc rId="41205" sId="5">
    <nc r="E38">
      <v>95450</v>
    </nc>
  </rcc>
  <rcc rId="41206" sId="5">
    <nc r="E39">
      <v>14065</v>
    </nc>
  </rcc>
  <rcc rId="41207" sId="5">
    <nc r="E40">
      <v>66555</v>
    </nc>
  </rcc>
  <rcc rId="41208" sId="5">
    <nc r="E41">
      <v>20770</v>
    </nc>
  </rcc>
  <rcc rId="41209" sId="5">
    <nc r="E42">
      <v>110200</v>
    </nc>
  </rcc>
  <rcc rId="41210" sId="5">
    <nc r="E43">
      <v>15685</v>
    </nc>
  </rcc>
  <rcc rId="41211" sId="5">
    <nc r="E44">
      <v>23760</v>
    </nc>
  </rcc>
  <rcc rId="41212" sId="5">
    <nc r="E45">
      <v>21785</v>
    </nc>
  </rcc>
  <rcc rId="41213" sId="5">
    <nc r="E46">
      <v>1335</v>
    </nc>
  </rcc>
  <rcc rId="41214" sId="5">
    <nc r="E47">
      <v>14105</v>
    </nc>
  </rcc>
  <rcc rId="41215" sId="5">
    <nc r="E48">
      <v>27355</v>
    </nc>
  </rcc>
  <rcc rId="41216" sId="5">
    <nc r="E49">
      <v>36225</v>
    </nc>
  </rcc>
  <rcc rId="41217" sId="5">
    <nc r="E50">
      <v>21515</v>
    </nc>
  </rcc>
  <rcc rId="41218" sId="5">
    <nc r="E51">
      <v>4380</v>
    </nc>
  </rcc>
  <rcc rId="41219" sId="5">
    <nc r="E52">
      <v>24270</v>
    </nc>
  </rcc>
  <rcc rId="41220" sId="5">
    <nc r="E53">
      <v>37375</v>
    </nc>
  </rcc>
  <rcc rId="41221" sId="5">
    <nc r="E54">
      <v>45445</v>
    </nc>
  </rcc>
  <rcc rId="41222" sId="5">
    <nc r="E55">
      <v>11050</v>
    </nc>
  </rcc>
  <rcc rId="41223" sId="5">
    <nc r="E56">
      <v>272360</v>
    </nc>
  </rcc>
  <rcc rId="41224" sId="5">
    <nc r="E57">
      <v>34565</v>
    </nc>
  </rcc>
  <rcc rId="41225" sId="5">
    <nc r="E58">
      <v>13655</v>
    </nc>
  </rcc>
  <rcc rId="41226" sId="5">
    <nc r="E61">
      <v>4890</v>
    </nc>
  </rcc>
  <rcc rId="41227" sId="5">
    <nc r="E62">
      <v>9865</v>
    </nc>
  </rcc>
  <rcc rId="41228" sId="5">
    <nc r="E63">
      <v>2840</v>
    </nc>
  </rcc>
  <rcc rId="41229" sId="5">
    <nc r="E64">
      <v>21545</v>
    </nc>
  </rcc>
  <rcc rId="41230" sId="5">
    <nc r="E65">
      <v>7880</v>
    </nc>
  </rcc>
  <rcc rId="41231" sId="5">
    <nc r="E66">
      <v>25260</v>
    </nc>
  </rcc>
  <rcc rId="41232" sId="5">
    <nc r="E67">
      <v>37215</v>
    </nc>
  </rcc>
  <rcc rId="41233" sId="5">
    <nc r="E68">
      <v>7035</v>
    </nc>
  </rcc>
  <rcc rId="41234" sId="5">
    <nc r="E69">
      <v>2365</v>
    </nc>
  </rcc>
  <rcc rId="41235" sId="5">
    <nc r="E70">
      <v>20975</v>
    </nc>
  </rcc>
  <rcc rId="41236" sId="5">
    <nc r="E71">
      <v>37690</v>
    </nc>
  </rcc>
  <rcc rId="41237" sId="5">
    <nc r="E72">
      <v>34915</v>
    </nc>
  </rcc>
  <rcc rId="41238" sId="5">
    <nc r="E73">
      <v>4450</v>
    </nc>
  </rcc>
  <rcc rId="41239" sId="5">
    <nc r="E74">
      <v>10920</v>
    </nc>
  </rcc>
  <rcc rId="41240" sId="5">
    <nc r="E75">
      <v>6000</v>
    </nc>
  </rcc>
  <rcc rId="41241" sId="5">
    <nc r="E76">
      <v>64345</v>
    </nc>
  </rcc>
  <rcc rId="41242" sId="5">
    <nc r="E77">
      <v>14150</v>
    </nc>
  </rcc>
  <rcc rId="41243" sId="5">
    <nc r="E78">
      <v>12955</v>
    </nc>
  </rcc>
  <rcc rId="41244" sId="5">
    <nc r="E79">
      <v>11420</v>
    </nc>
  </rcc>
  <rcc rId="41245" sId="5">
    <nc r="E80">
      <v>9450</v>
    </nc>
  </rcc>
  <rcc rId="41246" sId="5">
    <nc r="E81">
      <v>11375</v>
    </nc>
  </rcc>
  <rcc rId="41247" sId="5">
    <nc r="E82">
      <v>2635</v>
    </nc>
  </rcc>
  <rcc rId="41248" sId="5">
    <nc r="E83">
      <v>16830</v>
    </nc>
  </rcc>
  <rcc rId="41249" sId="5">
    <nc r="E84">
      <v>245</v>
    </nc>
  </rcc>
  <rcc rId="41250" sId="5">
    <nc r="E85">
      <v>26390</v>
    </nc>
  </rcc>
  <rcc rId="41251" sId="5">
    <nc r="E86">
      <v>27815</v>
    </nc>
  </rcc>
  <rcc rId="41252" sId="5">
    <nc r="E87">
      <v>9280</v>
    </nc>
  </rcc>
  <rcc rId="41253" sId="5">
    <nc r="E88">
      <v>3175</v>
    </nc>
  </rcc>
  <rcc rId="41254" sId="5">
    <nc r="E89">
      <v>47815</v>
    </nc>
  </rcc>
  <rcc rId="41255" sId="5">
    <nc r="E90">
      <v>27945</v>
    </nc>
  </rcc>
  <rcc rId="41256" sId="5">
    <nc r="E91">
      <v>72415</v>
    </nc>
  </rcc>
  <rcc rId="41257" sId="5">
    <nc r="E92">
      <v>43075</v>
    </nc>
  </rcc>
  <rcc rId="41258" sId="5">
    <nc r="E93">
      <v>1105</v>
    </nc>
  </rcc>
  <rcc rId="41259" sId="5">
    <nc r="E94">
      <v>4095</v>
    </nc>
  </rcc>
  <rcc rId="41260" sId="5">
    <nc r="E95">
      <v>23885</v>
    </nc>
  </rcc>
  <rcc rId="41261" sId="5">
    <nc r="E96">
      <v>10235</v>
    </nc>
  </rcc>
  <rcc rId="41262" sId="5">
    <nc r="E97">
      <v>36655</v>
    </nc>
  </rcc>
  <rcc rId="41263" sId="5">
    <nc r="E98">
      <v>9385</v>
    </nc>
  </rcc>
  <rcc rId="41264" sId="5">
    <nc r="E99">
      <v>51105</v>
    </nc>
  </rcc>
  <rcc rId="41265" sId="5">
    <nc r="E100">
      <v>33350</v>
    </nc>
  </rcc>
  <rcc rId="41266" sId="5">
    <nc r="E101">
      <v>36250</v>
    </nc>
  </rcc>
  <rcc rId="41267" sId="5">
    <nc r="E102">
      <v>20105</v>
    </nc>
  </rcc>
  <rcc rId="41268" sId="5">
    <nc r="E103">
      <v>16330</v>
    </nc>
  </rcc>
  <rcc rId="41269" sId="5">
    <nc r="E104">
      <v>24910</v>
    </nc>
  </rcc>
  <rcc rId="41270" sId="5">
    <nc r="E105">
      <v>5630</v>
    </nc>
  </rcc>
  <rcc rId="41271" sId="5">
    <nc r="E106">
      <v>10820</v>
    </nc>
  </rcc>
  <rcc rId="41272" sId="5">
    <nc r="E107">
      <v>5480</v>
    </nc>
  </rcc>
  <rcc rId="41273" sId="5">
    <nc r="E108">
      <v>100770</v>
    </nc>
  </rcc>
  <rcc rId="41274" sId="5">
    <nc r="E109">
      <v>35475</v>
    </nc>
  </rcc>
  <rcc rId="41275" sId="5">
    <nc r="E110">
      <v>18885</v>
    </nc>
  </rcc>
  <rcc rId="41276" sId="5">
    <nc r="E111">
      <v>32855</v>
    </nc>
  </rcc>
  <rcc rId="41277" sId="5">
    <nc r="E112">
      <v>6715</v>
    </nc>
  </rcc>
  <rcc rId="41278" sId="5">
    <nc r="E113">
      <v>20310</v>
    </nc>
  </rcc>
  <rcc rId="41279" sId="5">
    <nc r="E114">
      <v>13685</v>
    </nc>
  </rcc>
  <rcc rId="41280" sId="5">
    <nc r="E115">
      <v>49435</v>
    </nc>
  </rcc>
  <rcc rId="41281" sId="5">
    <nc r="E116">
      <v>38760</v>
    </nc>
  </rcc>
  <rcc rId="41282" sId="5">
    <nc r="E117">
      <v>99205</v>
    </nc>
  </rcc>
  <rcc rId="41283" sId="5">
    <nc r="E118">
      <v>45815</v>
    </nc>
  </rcc>
  <rcc rId="41284" sId="5">
    <nc r="E119">
      <v>4425</v>
    </nc>
  </rcc>
  <rcc rId="41285" sId="5">
    <nc r="E120">
      <v>89435</v>
    </nc>
  </rcc>
  <rcc rId="41286" sId="5">
    <nc r="E122">
      <v>16650</v>
    </nc>
  </rcc>
  <rcc rId="41287" sId="5">
    <nc r="E123">
      <v>5890</v>
    </nc>
  </rcc>
  <rcc rId="41288" sId="5">
    <nc r="E124">
      <v>9855</v>
    </nc>
  </rcc>
  <rcc rId="41289" sId="5">
    <nc r="E125">
      <v>11565</v>
    </nc>
  </rcc>
  <rcc rId="41290" sId="5">
    <nc r="E126">
      <v>34105</v>
    </nc>
  </rcc>
  <rcc rId="41291" sId="5">
    <nc r="E127">
      <v>68190</v>
    </nc>
  </rcc>
  <rcc rId="41292" sId="5">
    <nc r="E128">
      <v>13800</v>
    </nc>
  </rcc>
  <rcc rId="41293" sId="5">
    <nc r="E129">
      <v>17300</v>
    </nc>
  </rcc>
  <rcc rId="41294" sId="5">
    <nc r="E130">
      <v>12540</v>
    </nc>
  </rcc>
  <rcc rId="41295" sId="5">
    <nc r="E131">
      <v>9100</v>
    </nc>
  </rcc>
  <rcc rId="41296" sId="5">
    <nc r="E132">
      <v>10580</v>
    </nc>
  </rcc>
  <rcc rId="41297" sId="5">
    <nc r="E133">
      <v>20540</v>
    </nc>
  </rcc>
  <rcc rId="41298" sId="5">
    <nc r="E134">
      <v>20430</v>
    </nc>
  </rcc>
  <rcc rId="41299" sId="5">
    <nc r="E135">
      <v>32690</v>
    </nc>
  </rcc>
  <rcc rId="41300" sId="5">
    <nc r="E136">
      <v>61435</v>
    </nc>
  </rcc>
  <rcc rId="41301" sId="5">
    <nc r="E137">
      <v>31200</v>
    </nc>
  </rcc>
  <rcc rId="41302" sId="5">
    <nc r="E138">
      <v>31730</v>
    </nc>
  </rcc>
  <rcc rId="41303" sId="5">
    <nc r="E139">
      <v>42470</v>
    </nc>
  </rcc>
  <rcc rId="41304" sId="5">
    <nc r="E140">
      <v>20815</v>
    </nc>
  </rcc>
  <rcc rId="41305" sId="5">
    <nc r="E141">
      <v>9860</v>
    </nc>
  </rcc>
  <rcc rId="41306" sId="5">
    <nc r="E142">
      <v>30245</v>
    </nc>
  </rcc>
  <rcc rId="41307" sId="5">
    <nc r="E143">
      <v>43040</v>
    </nc>
  </rcc>
  <rcc rId="41308" sId="5">
    <nc r="E144">
      <v>62645</v>
    </nc>
  </rcc>
  <rcc rId="41309" sId="5">
    <nc r="E145">
      <v>12755</v>
    </nc>
  </rcc>
  <rcc rId="41310" sId="5">
    <nc r="E146">
      <v>14940</v>
    </nc>
  </rcc>
  <rcc rId="41311" sId="5">
    <nc r="E147">
      <v>33135</v>
    </nc>
  </rcc>
  <rcc rId="41312" sId="5">
    <nc r="E148">
      <v>16490</v>
    </nc>
  </rcc>
  <rcc rId="41313" sId="5">
    <nc r="E149">
      <v>41365</v>
    </nc>
  </rcc>
  <rcc rId="41314" sId="5">
    <nc r="E151">
      <v>48550</v>
    </nc>
  </rcc>
  <rcc rId="41315" sId="5">
    <nc r="E152">
      <v>24730</v>
    </nc>
  </rcc>
  <rcc rId="41316" sId="5">
    <nc r="E153">
      <v>1405</v>
    </nc>
  </rcc>
  <rcc rId="41317" sId="5">
    <nc r="E154">
      <v>30490</v>
    </nc>
  </rcc>
  <rcc rId="41318" sId="5">
    <nc r="E155">
      <v>83430</v>
    </nc>
  </rcc>
  <rcc rId="41319" sId="5">
    <nc r="E156">
      <v>27815</v>
    </nc>
  </rcc>
  <rcc rId="41320" sId="5">
    <nc r="E157">
      <v>39315</v>
    </nc>
  </rcc>
  <rcc rId="41321" sId="5">
    <nc r="E158">
      <v>7160</v>
    </nc>
  </rcc>
  <rcc rId="41322" sId="5">
    <nc r="E159">
      <v>8795</v>
    </nc>
  </rcc>
  <rcc rId="41323" sId="5">
    <nc r="E160">
      <v>18445</v>
    </nc>
  </rcc>
  <rcc rId="41324" sId="5">
    <nc r="E161">
      <v>93245</v>
    </nc>
  </rcc>
  <rcc rId="41325" sId="5">
    <nc r="E162">
      <v>79570</v>
    </nc>
  </rcc>
  <rcc rId="41326" sId="5">
    <nc r="E163">
      <v>23145</v>
    </nc>
  </rcc>
  <rcc rId="41327" sId="5">
    <nc r="E164">
      <v>46995</v>
    </nc>
  </rcc>
  <rcc rId="41328" sId="5">
    <nc r="E165">
      <v>1815</v>
    </nc>
  </rcc>
  <rcc rId="41329" sId="5">
    <nc r="E166">
      <v>25070</v>
    </nc>
  </rcc>
  <rcc rId="41330" sId="5">
    <nc r="E167">
      <v>2480</v>
    </nc>
  </rcc>
  <rcc rId="41331" sId="5">
    <nc r="E168">
      <v>14520</v>
    </nc>
  </rcc>
  <rcc rId="41332" sId="5">
    <nc r="E169">
      <v>14100</v>
    </nc>
  </rcc>
  <rcc rId="41333" sId="5">
    <nc r="E170">
      <v>12600</v>
    </nc>
  </rcc>
  <rcc rId="41334" sId="5">
    <nc r="E171">
      <v>73910</v>
    </nc>
  </rcc>
  <rcc rId="41335" sId="5">
    <nc r="E172">
      <v>42240</v>
    </nc>
  </rcc>
  <rcc rId="41336" sId="5">
    <nc r="E173">
      <v>21955</v>
    </nc>
  </rcc>
  <rcc rId="41337" sId="5">
    <nc r="E174">
      <v>11755</v>
    </nc>
  </rcc>
  <rcc rId="41338" sId="5">
    <nc r="E175">
      <v>56410</v>
    </nc>
  </rcc>
  <rcc rId="41339" sId="5">
    <nc r="E176">
      <v>46450</v>
    </nc>
  </rcc>
  <rcc rId="41340" sId="5">
    <nc r="E177">
      <v>37800</v>
    </nc>
  </rcc>
  <rcc rId="41341" sId="5">
    <nc r="E178">
      <v>2065</v>
    </nc>
  </rcc>
  <rcc rId="41342" sId="5">
    <nc r="E179">
      <v>52150</v>
    </nc>
  </rcc>
  <rcc rId="41343" sId="5">
    <nc r="E180">
      <v>41345</v>
    </nc>
  </rcc>
  <rcc rId="41344" sId="5">
    <nc r="E181">
      <v>12130</v>
    </nc>
  </rcc>
  <rcc rId="41345" sId="5">
    <nc r="E182">
      <v>10595</v>
    </nc>
  </rcc>
  <rcc rId="41346" sId="5">
    <nc r="E183">
      <v>33215</v>
    </nc>
  </rcc>
  <rcc rId="41347" sId="5">
    <nc r="E184">
      <v>26075</v>
    </nc>
  </rcc>
  <rcc rId="41348" sId="5">
    <nc r="E185">
      <v>12400</v>
    </nc>
  </rcc>
  <rcc rId="41349" sId="5">
    <nc r="E186">
      <v>21520</v>
    </nc>
  </rcc>
  <rcc rId="41350" sId="5">
    <nc r="E187">
      <v>41180</v>
    </nc>
  </rcc>
  <rcc rId="41351" sId="5">
    <nc r="E188">
      <v>15135</v>
    </nc>
  </rcc>
  <rcc rId="41352" sId="5">
    <nc r="E189">
      <v>128915</v>
    </nc>
  </rcc>
  <rcc rId="41353" sId="5">
    <nc r="E190">
      <v>10305</v>
    </nc>
  </rcc>
  <rcc rId="41354" sId="5">
    <nc r="E191">
      <v>29855</v>
    </nc>
  </rcc>
  <rcc rId="41355" sId="5">
    <nc r="E192">
      <v>38445</v>
    </nc>
  </rcc>
  <rcc rId="41356" sId="5">
    <nc r="E193">
      <v>29055</v>
    </nc>
  </rcc>
  <rcc rId="41357" sId="5">
    <nc r="E194">
      <v>10225</v>
    </nc>
  </rcc>
  <rcc rId="41358" sId="5">
    <nc r="E195">
      <v>11685</v>
    </nc>
  </rcc>
  <rcc rId="41359" sId="5">
    <nc r="E196">
      <v>29860</v>
    </nc>
  </rcc>
  <rcc rId="41360" sId="5">
    <nc r="E197">
      <v>10895</v>
    </nc>
  </rcc>
  <rcc rId="41361" sId="5">
    <nc r="E198">
      <v>19605</v>
    </nc>
  </rcc>
  <rcc rId="41362" sId="5">
    <nc r="E199">
      <v>16775</v>
    </nc>
  </rcc>
  <rcc rId="41363" sId="5">
    <nc r="E200">
      <v>23010</v>
    </nc>
  </rcc>
  <rcc rId="41364" sId="5">
    <nc r="E201">
      <v>18015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1" sId="5">
    <nc r="F14">
      <v>240</v>
    </nc>
  </rcc>
  <rcc rId="31612" sId="5">
    <oc r="G202">
      <f>+F93+F69+F60+F178+F165</f>
    </oc>
    <nc r="G202">
      <f>+F93+F69+F60+F178+F165+F14</f>
    </nc>
  </rcc>
  <rcmt sheetId="5" cell="F14" guid="{44D4135B-F7FB-4982-84AC-89879DD5AE0D}" author="HP" newLength="75"/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200">
    <dxf>
      <fill>
        <patternFill patternType="solid">
          <bgColor rgb="FFFFFF0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200">
    <dxf>
      <fill>
        <patternFill>
          <bgColor rgb="FFFF0000"/>
        </patternFill>
      </fill>
    </dxf>
  </rfmt>
  <rcc rId="41378" sId="5">
    <nc r="G200">
      <v>23010</v>
    </nc>
  </rcc>
  <rcc rId="41379" sId="5">
    <oc r="D200">
      <v>23010</v>
    </oc>
    <nc r="D200"/>
  </rcc>
  <rcc rId="41380" sId="5">
    <oc r="E200">
      <v>23010</v>
    </oc>
    <nc r="E200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94" sId="5">
    <oc r="F200">
      <f>E200-D200</f>
    </oc>
    <nc r="F200">
      <v>216</v>
    </nc>
  </rcc>
  <rcc rId="41395" sId="5">
    <oc r="G202">
      <f>F121+F60+F59</f>
    </oc>
    <nc r="G202">
      <f>F121+F60+F59+F200</f>
    </nc>
  </rcc>
  <rcmt sheetId="5" cell="F200" guid="{CC7BEA03-7585-436F-BF1C-365125EB1ED6}" author="HP" newLength="100"/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96" sId="5">
    <oc r="B59" t="inlineStr">
      <is>
        <t>Соколова Татьяна Николаевна</t>
      </is>
    </oc>
    <nc r="B59" t="inlineStr">
      <is>
        <t>Блохин Аньон Игоревич</t>
      </is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97" sId="13" numFmtId="4">
    <oc r="D5">
      <v>7187.42</v>
    </oc>
    <nc r="D5">
      <v>7957.63</v>
    </nc>
  </rcc>
  <rcc rId="41398" sId="13" numFmtId="4">
    <oc r="D8">
      <v>305020</v>
    </oc>
    <nc r="D8">
      <v>309277</v>
    </nc>
  </rcc>
  <rcc rId="41399" sId="13">
    <oc r="E7">
      <f>1860-F7</f>
    </oc>
    <nc r="E7">
      <f>1613-F7</f>
    </nc>
  </rcc>
  <rcc rId="41400" sId="13">
    <oc r="F7">
      <f>187*3.23</f>
    </oc>
    <nc r="F7">
      <f>146*3.23</f>
    </nc>
  </rcc>
  <rcc rId="41401" sId="13">
    <oc r="F8">
      <f>187*4.33</f>
    </oc>
    <nc r="F8">
      <f>146*4.33</f>
    </nc>
  </rcc>
  <rcc rId="41402" sId="13">
    <oc r="E5">
      <f>484.73+34.76</f>
    </oc>
    <nc r="E5">
      <f>365.53+25.11</f>
    </nc>
  </rcc>
  <rcc rId="41403" sId="13">
    <oc r="G5">
      <v>268.52999999999997</v>
    </oc>
    <nc r="G5">
      <v>303.01</v>
    </nc>
  </rcc>
  <rcc rId="41404" sId="13">
    <oc r="E8">
      <f>2267-190</f>
    </oc>
    <nc r="E8">
      <f>2105</f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05" sId="2">
    <oc r="G10">
      <v>111105</v>
    </oc>
    <nc r="G10" t="inlineStr">
      <is>
        <t>111105+5мес.</t>
      </is>
    </nc>
  </rcc>
  <rcc rId="41406" sId="5">
    <oc r="E135">
      <v>32690</v>
    </oc>
    <nc r="E135">
      <v>32890</v>
    </nc>
  </rcc>
  <rcc rId="41407" sId="5">
    <oc r="G135">
      <v>32490</v>
    </oc>
    <nc r="G135" t="inlineStr">
      <is>
        <t>&gt;32690</t>
      </is>
    </nc>
  </rcc>
  <rfmt sheetId="5" sqref="G135">
    <dxf>
      <alignment horizontal="left" readingOrder="0"/>
    </dxf>
  </rfmt>
  <rcc rId="41408" sId="5">
    <oc r="G202">
      <f>F121+F60+F59+F200</f>
    </oc>
    <nc r="G202">
      <f>F121+F60+F59+F200+F150</f>
    </nc>
  </rcc>
  <rcc rId="41409" sId="5">
    <oc r="F202">
      <f>SUM(F6:F201)</f>
    </oc>
    <nc r="F202">
      <f>SUM(F6:F201)</f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23" sId="1">
    <oc r="A2" t="inlineStr">
      <is>
        <t>по потреблению электроэнергии за период с  23.01.2024г. по  22.02.2024г.</t>
      </is>
    </oc>
    <nc r="A2" t="inlineStr">
      <is>
        <t>по потреблению электроэнергии за период с  23.02.2024г. по  22.03.2024г.</t>
      </is>
    </nc>
  </rcc>
  <rcc rId="41424" sId="1">
    <oc r="C8">
      <v>7524</v>
    </oc>
    <nc r="C8">
      <v>7589</v>
    </nc>
  </rcc>
  <rcc rId="41425" sId="1">
    <oc r="C9">
      <v>3245</v>
    </oc>
    <nc r="C9">
      <v>3293</v>
    </nc>
  </rcc>
  <rcc rId="41426" sId="1">
    <oc r="C10">
      <v>16003</v>
    </oc>
    <nc r="C10">
      <v>16225</v>
    </nc>
  </rcc>
  <rcc rId="41427" sId="1">
    <oc r="C11">
      <v>21426</v>
    </oc>
    <nc r="C11">
      <v>21736</v>
    </nc>
  </rcc>
  <rcc rId="41428" sId="1">
    <oc r="D8">
      <v>7589</v>
    </oc>
    <nc r="D8"/>
  </rcc>
  <rcc rId="41429" sId="1">
    <oc r="D9">
      <v>3293</v>
    </oc>
    <nc r="D9"/>
  </rcc>
  <rcc rId="41430" sId="1">
    <oc r="D10">
      <v>16225</v>
    </oc>
    <nc r="D10"/>
  </rcc>
  <rcc rId="41431" sId="1">
    <oc r="D11">
      <v>21736</v>
    </oc>
    <nc r="D11"/>
  </rcc>
  <rcc rId="41432" sId="1">
    <oc r="C13">
      <v>7470</v>
    </oc>
    <nc r="C13">
      <v>7541</v>
    </nc>
  </rcc>
  <rcc rId="41433" sId="1">
    <oc r="C14">
      <v>5550</v>
    </oc>
    <nc r="C14">
      <v>5612</v>
    </nc>
  </rcc>
  <rcc rId="41434" sId="1">
    <oc r="C15">
      <v>4848</v>
    </oc>
    <nc r="C15">
      <v>4935</v>
    </nc>
  </rcc>
  <rcc rId="41435" sId="1">
    <oc r="C16">
      <v>8572</v>
    </oc>
    <nc r="C16">
      <v>8725</v>
    </nc>
  </rcc>
  <rcc rId="41436" sId="1">
    <oc r="D13">
      <v>7541</v>
    </oc>
    <nc r="D13"/>
  </rcc>
  <rcc rId="41437" sId="1">
    <oc r="D14">
      <v>5612</v>
    </oc>
    <nc r="D14"/>
  </rcc>
  <rcc rId="41438" sId="1">
    <oc r="D15">
      <v>4935</v>
    </oc>
    <nc r="D15"/>
  </rcc>
  <rcc rId="41439" sId="1">
    <oc r="D16">
      <v>8725</v>
    </oc>
    <nc r="D16"/>
  </rcc>
  <rcc rId="41440" sId="1">
    <oc r="C18">
      <v>12828</v>
    </oc>
    <nc r="C18">
      <v>12957</v>
    </nc>
  </rcc>
  <rcc rId="41441" sId="1">
    <oc r="C19">
      <v>3580</v>
    </oc>
    <nc r="C19">
      <v>3617</v>
    </nc>
  </rcc>
  <rcc rId="41442" sId="1">
    <oc r="C20">
      <v>11636</v>
    </oc>
    <nc r="C20">
      <v>11815</v>
    </nc>
  </rcc>
  <rcc rId="41443" sId="1">
    <oc r="C21">
      <v>14217</v>
    </oc>
    <nc r="C21">
      <v>14415</v>
    </nc>
  </rcc>
  <rcc rId="41444" sId="1">
    <oc r="D18">
      <v>12957</v>
    </oc>
    <nc r="D18"/>
  </rcc>
  <rcc rId="41445" sId="1">
    <oc r="D19">
      <v>3617</v>
    </oc>
    <nc r="D19"/>
  </rcc>
  <rcc rId="41446" sId="1">
    <oc r="D20">
      <v>11815</v>
    </oc>
    <nc r="D20"/>
  </rcc>
  <rcc rId="41447" sId="1">
    <oc r="D21">
      <v>14415</v>
    </oc>
    <nc r="D21"/>
  </rcc>
  <rcc rId="41448" sId="1">
    <oc r="C30">
      <v>4552</v>
    </oc>
    <nc r="C30">
      <v>4621</v>
    </nc>
  </rcc>
  <rcc rId="41449" sId="1">
    <oc r="C31">
      <v>4322</v>
    </oc>
    <nc r="C31">
      <v>4391</v>
    </nc>
  </rcc>
  <rcc rId="41450" sId="1">
    <oc r="C33">
      <v>21395</v>
    </oc>
    <nc r="C33">
      <v>21973</v>
    </nc>
  </rcc>
  <rcc rId="41451" sId="1">
    <oc r="C34">
      <v>16010</v>
    </oc>
    <nc r="C34">
      <v>16289</v>
    </nc>
  </rcc>
  <rcc rId="41452" sId="1">
    <oc r="D30">
      <v>4621</v>
    </oc>
    <nc r="D30"/>
  </rcc>
  <rcc rId="41453" sId="1">
    <oc r="D31">
      <v>4391</v>
    </oc>
    <nc r="D31"/>
  </rcc>
  <rcc rId="41454" sId="1">
    <oc r="D33">
      <v>21973</v>
    </oc>
    <nc r="D33"/>
  </rcc>
  <rcc rId="41455" sId="1">
    <oc r="D34">
      <v>16289</v>
    </oc>
    <nc r="D34"/>
  </rcc>
  <rcc rId="41456" sId="1">
    <oc r="C36">
      <v>16331</v>
    </oc>
    <nc r="C36">
      <v>16464</v>
    </nc>
  </rcc>
  <rcc rId="41457" sId="1">
    <oc r="C37">
      <v>2792</v>
    </oc>
    <nc r="C37">
      <v>2826</v>
    </nc>
  </rcc>
  <rcc rId="41458" sId="1">
    <oc r="C38">
      <v>31143</v>
    </oc>
    <nc r="C38">
      <v>31469</v>
    </nc>
  </rcc>
  <rcc rId="41459" sId="1">
    <oc r="C39">
      <v>25938</v>
    </oc>
    <nc r="C39">
      <v>26332</v>
    </nc>
  </rcc>
  <rcc rId="41460" sId="1">
    <oc r="D36">
      <v>16464</v>
    </oc>
    <nc r="D36"/>
  </rcc>
  <rcc rId="41461" sId="1">
    <oc r="D37">
      <v>2826</v>
    </oc>
    <nc r="D37"/>
  </rcc>
  <rcc rId="41462" sId="1">
    <oc r="D38">
      <v>31469</v>
    </oc>
    <nc r="D38"/>
  </rcc>
  <rcc rId="41463" sId="1">
    <oc r="D39">
      <v>26332</v>
    </oc>
    <nc r="D39"/>
  </rcc>
  <rcc rId="41464" sId="1">
    <oc r="C45">
      <v>13700</v>
    </oc>
    <nc r="C45">
      <v>13981</v>
    </nc>
  </rcc>
  <rcc rId="41465" sId="1">
    <oc r="C46">
      <v>8216</v>
    </oc>
    <nc r="C46">
      <v>8398</v>
    </nc>
  </rcc>
  <rcc rId="41466" sId="1">
    <oc r="C47">
      <v>1556</v>
    </oc>
    <nc r="C47">
      <v>1572</v>
    </nc>
  </rcc>
  <rcc rId="41467" sId="1">
    <oc r="D45">
      <v>13981</v>
    </oc>
    <nc r="D45"/>
  </rcc>
  <rcc rId="41468" sId="1">
    <oc r="D46">
      <v>8398</v>
    </oc>
    <nc r="D46"/>
  </rcc>
  <rcc rId="41469" sId="1">
    <oc r="D47">
      <v>1572</v>
    </oc>
    <nc r="D47"/>
  </rcc>
  <rcc rId="41470" sId="2">
    <oc r="E2" t="inlineStr">
      <is>
        <t>Февраль</t>
      </is>
    </oc>
    <nc r="E2" t="inlineStr">
      <is>
        <t>Март</t>
      </is>
    </nc>
  </rcc>
  <rcc rId="41471" sId="2">
    <oc r="D6">
      <v>1750</v>
    </oc>
    <nc r="D6">
      <v>1880</v>
    </nc>
  </rcc>
  <rcc rId="41472" sId="2">
    <oc r="D7">
      <v>24160</v>
    </oc>
    <nc r="D7">
      <v>24260</v>
    </nc>
  </rcc>
  <rcc rId="41473" sId="2">
    <oc r="D8">
      <v>21515</v>
    </oc>
    <nc r="D8">
      <v>21705</v>
    </nc>
  </rcc>
  <rcc rId="41474" sId="2">
    <oc r="D9">
      <v>29905</v>
    </oc>
    <nc r="D9">
      <v>30675</v>
    </nc>
  </rcc>
  <rcc rId="41475" sId="2">
    <oc r="D10">
      <v>112880</v>
    </oc>
    <nc r="D10">
      <v>115435</v>
    </nc>
  </rcc>
  <rcc rId="41476" sId="2">
    <oc r="D11">
      <v>27560</v>
    </oc>
    <nc r="D11">
      <v>27665</v>
    </nc>
  </rcc>
  <rcc rId="41477" sId="2">
    <oc r="D12">
      <v>20960</v>
    </oc>
    <nc r="D12">
      <v>21095</v>
    </nc>
  </rcc>
  <rcc rId="41478" sId="2">
    <oc r="D13">
      <v>34370</v>
    </oc>
    <nc r="D13">
      <v>35300</v>
    </nc>
  </rcc>
  <rcc rId="41479" sId="2">
    <oc r="D14">
      <v>22545</v>
    </oc>
    <nc r="D14">
      <v>22670</v>
    </nc>
  </rcc>
  <rcc rId="41480" sId="2">
    <oc r="D15">
      <v>42755</v>
    </oc>
    <nc r="D15">
      <v>42990</v>
    </nc>
  </rcc>
  <rcc rId="41481" sId="2">
    <oc r="D16">
      <v>43695</v>
    </oc>
    <nc r="D16">
      <v>43735</v>
    </nc>
  </rcc>
  <rcc rId="41482" sId="2">
    <oc r="D17">
      <v>37795</v>
    </oc>
    <nc r="D17">
      <v>38205</v>
    </nc>
  </rcc>
  <rcc rId="41483" sId="2">
    <oc r="D18">
      <v>18205</v>
    </oc>
    <nc r="D18">
      <v>18390</v>
    </nc>
  </rcc>
  <rcc rId="41484" sId="2">
    <oc r="D19">
      <v>2990</v>
    </oc>
    <nc r="D19">
      <v>3045</v>
    </nc>
  </rcc>
  <rcc rId="41485" sId="2">
    <oc r="D20">
      <v>2975</v>
    </oc>
    <nc r="D20">
      <v>3050</v>
    </nc>
  </rcc>
  <rcc rId="41486" sId="2">
    <oc r="D21">
      <v>30080</v>
    </oc>
    <nc r="D21">
      <v>30285</v>
    </nc>
  </rcc>
  <rcc rId="41487" sId="2">
    <oc r="D22">
      <v>8610</v>
    </oc>
    <nc r="D22">
      <v>8820</v>
    </nc>
  </rcc>
  <rcc rId="41488" sId="2">
    <oc r="D23">
      <v>1610</v>
    </oc>
    <nc r="D23">
      <v>1750</v>
    </nc>
  </rcc>
  <rcc rId="41489" sId="2">
    <oc r="D24">
      <v>10090</v>
    </oc>
    <nc r="D24">
      <v>10320</v>
    </nc>
  </rcc>
  <rcc rId="41490" sId="2">
    <oc r="D25">
      <v>15070</v>
    </oc>
    <nc r="D25">
      <v>15205</v>
    </nc>
  </rcc>
  <rcc rId="41491" sId="2">
    <oc r="D26">
      <v>14780</v>
    </oc>
    <nc r="D26">
      <v>14815</v>
    </nc>
  </rcc>
  <rcc rId="41492" sId="2">
    <oc r="D27">
      <v>50800</v>
    </oc>
    <nc r="D27">
      <v>50990</v>
    </nc>
  </rcc>
  <rcc rId="41493" sId="2">
    <oc r="D28">
      <v>12710</v>
    </oc>
    <nc r="D28">
      <v>12830</v>
    </nc>
  </rcc>
  <rcc rId="41494" sId="2">
    <oc r="D29">
      <v>69450</v>
    </oc>
    <nc r="D29">
      <v>71105</v>
    </nc>
  </rcc>
  <rcc rId="41495" sId="2">
    <oc r="D30">
      <v>9485</v>
    </oc>
    <nc r="D30">
      <v>9680</v>
    </nc>
  </rcc>
  <rcc rId="41496" sId="2">
    <oc r="D31">
      <v>2525</v>
    </oc>
    <nc r="D31">
      <v>2530</v>
    </nc>
  </rcc>
  <rcc rId="41497" sId="2">
    <oc r="D32">
      <v>26600</v>
    </oc>
    <nc r="D32">
      <v>26775</v>
    </nc>
  </rcc>
  <rcc rId="41498" sId="2">
    <oc r="D33">
      <v>435</v>
    </oc>
    <nc r="D33">
      <v>640</v>
    </nc>
  </rcc>
  <rcc rId="41499" sId="2">
    <oc r="D34">
      <v>50825</v>
    </oc>
    <nc r="D34">
      <v>51205</v>
    </nc>
  </rcc>
  <rcc rId="41500" sId="2">
    <oc r="D35">
      <v>57760</v>
    </oc>
    <nc r="D35">
      <v>57945</v>
    </nc>
  </rcc>
  <rcc rId="41501" sId="2">
    <oc r="D36">
      <v>15235</v>
    </oc>
    <nc r="D36">
      <v>15380</v>
    </nc>
  </rcc>
  <rcc rId="41502" sId="2">
    <oc r="D37">
      <v>38045</v>
    </oc>
    <nc r="D37">
      <v>38380</v>
    </nc>
  </rcc>
  <rcc rId="41503" sId="2">
    <oc r="D38">
      <v>45690</v>
    </oc>
    <nc r="D38">
      <v>46230</v>
    </nc>
  </rcc>
  <rcc rId="41504" sId="2">
    <oc r="D39">
      <v>33590</v>
    </oc>
    <nc r="D39">
      <v>33905</v>
    </nc>
  </rcc>
  <rcc rId="41505" sId="2">
    <oc r="D40">
      <v>31155</v>
    </oc>
    <nc r="D40">
      <v>31385</v>
    </nc>
  </rcc>
  <rcc rId="41506" sId="2">
    <oc r="D41">
      <v>33155</v>
    </oc>
    <nc r="D41">
      <v>33460</v>
    </nc>
  </rcc>
  <rcc rId="41507" sId="2">
    <oc r="D42">
      <v>31825</v>
    </oc>
    <nc r="D42">
      <v>31980</v>
    </nc>
  </rcc>
  <rcc rId="41508" sId="2">
    <oc r="D43">
      <v>7150</v>
    </oc>
    <nc r="D43">
      <v>7310</v>
    </nc>
  </rcc>
  <rcc rId="41509" sId="2">
    <oc r="D44">
      <v>36650</v>
    </oc>
    <nc r="D44">
      <v>36870</v>
    </nc>
  </rcc>
  <rcc rId="41510" sId="2">
    <oc r="D45">
      <v>26310</v>
    </oc>
    <nc r="D45">
      <v>26695</v>
    </nc>
  </rcc>
  <rcc rId="41511" sId="2">
    <oc r="D46">
      <v>44505</v>
    </oc>
    <nc r="D46">
      <v>44875</v>
    </nc>
  </rcc>
  <rcc rId="41512" sId="2">
    <oc r="D47">
      <v>54585</v>
    </oc>
    <nc r="D47">
      <v>54860</v>
    </nc>
  </rcc>
  <rcc rId="41513" sId="2">
    <oc r="D48">
      <v>42720</v>
    </oc>
    <nc r="D48">
      <v>42880</v>
    </nc>
  </rcc>
  <rcc rId="41514" sId="2">
    <oc r="D49">
      <v>90630</v>
    </oc>
    <nc r="D49">
      <v>90905</v>
    </nc>
  </rcc>
  <rcc rId="41515" sId="2">
    <oc r="D50">
      <v>82220</v>
    </oc>
    <nc r="D50">
      <v>82915</v>
    </nc>
  </rcc>
  <rcc rId="41516" sId="2">
    <oc r="D51">
      <v>10975</v>
    </oc>
    <nc r="D51">
      <v>11130</v>
    </nc>
  </rcc>
  <rcc rId="41517" sId="2">
    <oc r="D52">
      <v>12190</v>
    </oc>
    <nc r="D52">
      <v>12295</v>
    </nc>
  </rcc>
  <rcc rId="41518" sId="2">
    <oc r="D53">
      <v>22010</v>
    </oc>
    <nc r="D53">
      <v>22300</v>
    </nc>
  </rcc>
  <rcc rId="41519" sId="2">
    <oc r="D54">
      <v>13570</v>
    </oc>
    <nc r="D54">
      <v>13820</v>
    </nc>
  </rcc>
  <rcc rId="41520" sId="2">
    <oc r="D55">
      <v>45680</v>
    </oc>
    <nc r="D55">
      <v>45815</v>
    </nc>
  </rcc>
  <rcc rId="41521" sId="2">
    <oc r="D56">
      <v>12125</v>
    </oc>
    <nc r="D56">
      <v>12310</v>
    </nc>
  </rcc>
  <rcc rId="41522" sId="2">
    <oc r="D57">
      <v>1170</v>
    </oc>
    <nc r="D57">
      <v>1570</v>
    </nc>
  </rcc>
  <rcc rId="41523" sId="2">
    <oc r="D58">
      <v>24490</v>
    </oc>
    <nc r="D58">
      <v>24655</v>
    </nc>
  </rcc>
  <rcc rId="41524" sId="2">
    <oc r="D59">
      <v>24020</v>
    </oc>
    <nc r="D59">
      <v>24195</v>
    </nc>
  </rcc>
  <rcc rId="41525" sId="2">
    <oc r="D60">
      <v>13285</v>
    </oc>
    <nc r="D60">
      <v>13290</v>
    </nc>
  </rcc>
  <rcc rId="41526" sId="2">
    <oc r="D61">
      <v>71865</v>
    </oc>
    <nc r="D61">
      <v>72085</v>
    </nc>
  </rcc>
  <rcc rId="41527" sId="2">
    <oc r="D62">
      <v>15095</v>
    </oc>
    <nc r="D62">
      <v>15320</v>
    </nc>
  </rcc>
  <rcc rId="41528" sId="2">
    <oc r="D63">
      <v>2170</v>
    </oc>
    <nc r="D63">
      <v>2175</v>
    </nc>
  </rcc>
  <rcc rId="41529" sId="2">
    <oc r="D64">
      <v>20940</v>
    </oc>
    <nc r="D64">
      <v>21065</v>
    </nc>
  </rcc>
  <rcc rId="41530" sId="2">
    <oc r="D65">
      <v>69440</v>
    </oc>
    <nc r="D65">
      <v>70010</v>
    </nc>
  </rcc>
  <rcc rId="41531" sId="2">
    <oc r="D66">
      <v>33965</v>
    </oc>
    <nc r="D66">
      <v>34435</v>
    </nc>
  </rcc>
  <rcc rId="41532" sId="2">
    <oc r="D67">
      <v>8375</v>
    </oc>
    <nc r="D67">
      <v>8470</v>
    </nc>
  </rcc>
  <rcc rId="41533" sId="2">
    <oc r="D68">
      <v>28645</v>
    </oc>
    <nc r="D68">
      <v>28965</v>
    </nc>
  </rcc>
  <rcc rId="41534" sId="2">
    <oc r="D69">
      <v>56850</v>
    </oc>
    <nc r="D69">
      <v>57090</v>
    </nc>
  </rcc>
  <rcc rId="41535" sId="2">
    <oc r="D70">
      <v>89225</v>
    </oc>
    <nc r="D70">
      <v>89755</v>
    </nc>
  </rcc>
  <rcc rId="41536" sId="2">
    <oc r="D71">
      <v>37685</v>
    </oc>
    <nc r="D71">
      <v>37775</v>
    </nc>
  </rcc>
  <rcc rId="41537" sId="2">
    <oc r="D72">
      <v>7335</v>
    </oc>
    <nc r="D72">
      <v>7460</v>
    </nc>
  </rcc>
  <rcc rId="41538" sId="2">
    <oc r="D73">
      <v>60505</v>
    </oc>
    <nc r="D73">
      <v>61215</v>
    </nc>
  </rcc>
  <rcc rId="41539" sId="2">
    <oc r="D74">
      <v>10280</v>
    </oc>
    <nc r="D74">
      <v>10305</v>
    </nc>
  </rcc>
  <rcc rId="41540" sId="2">
    <oc r="D76">
      <v>27325</v>
    </oc>
    <nc r="D76">
      <v>27505</v>
    </nc>
  </rcc>
  <rcc rId="41541" sId="2">
    <oc r="D77">
      <v>21050</v>
    </oc>
    <nc r="D77">
      <v>21430</v>
    </nc>
  </rcc>
  <rcc rId="41542" sId="2">
    <oc r="D78">
      <v>39155</v>
    </oc>
    <nc r="D78">
      <v>39490</v>
    </nc>
  </rcc>
  <rcc rId="41543" sId="2">
    <oc r="D79">
      <v>8565</v>
    </oc>
    <nc r="D79">
      <v>8670</v>
    </nc>
  </rcc>
  <rcc rId="41544" sId="2">
    <oc r="D80">
      <v>29300</v>
    </oc>
    <nc r="D80">
      <v>29425</v>
    </nc>
  </rcc>
  <rcc rId="41545" sId="2">
    <oc r="D81">
      <v>11635</v>
    </oc>
    <nc r="D81">
      <v>11840</v>
    </nc>
  </rcc>
  <rcc rId="41546" sId="2">
    <oc r="D82">
      <v>585</v>
    </oc>
    <nc r="D82">
      <v>860</v>
    </nc>
  </rcc>
  <rcc rId="41547" sId="2">
    <oc r="D83">
      <v>8065</v>
    </oc>
    <nc r="D83">
      <v>8140</v>
    </nc>
  </rcc>
  <rcc rId="41548" sId="2">
    <oc r="D84">
      <v>13630</v>
    </oc>
    <nc r="D84">
      <v>13745</v>
    </nc>
  </rcc>
  <rcc rId="41549" sId="2">
    <oc r="D85">
      <v>10270</v>
    </oc>
    <nc r="D85">
      <v>10440</v>
    </nc>
  </rcc>
  <rcc rId="41550" sId="2">
    <oc r="D86">
      <v>39765</v>
    </oc>
    <nc r="D86">
      <v>40415</v>
    </nc>
  </rcc>
  <rcc rId="41551" sId="2">
    <oc r="D87">
      <v>36235</v>
    </oc>
    <nc r="D87">
      <v>36360</v>
    </nc>
  </rcc>
  <rcc rId="41552" sId="2">
    <oc r="D88">
      <v>19675</v>
    </oc>
    <nc r="D88">
      <v>19830</v>
    </nc>
  </rcc>
  <rcc rId="41553" sId="2">
    <oc r="D89">
      <v>69205</v>
    </oc>
    <nc r="D89">
      <v>69415</v>
    </nc>
  </rcc>
  <rcc rId="41554" sId="2">
    <oc r="D90">
      <v>62305</v>
    </oc>
    <nc r="D90">
      <v>62595</v>
    </nc>
  </rcc>
  <rcc rId="41555" sId="2">
    <oc r="D91">
      <v>15185</v>
    </oc>
    <nc r="D91">
      <v>15360</v>
    </nc>
  </rcc>
  <rcc rId="41556" sId="2">
    <oc r="D92">
      <v>13075</v>
    </oc>
    <nc r="D92">
      <v>13165</v>
    </nc>
  </rcc>
  <rcc rId="41557" sId="2">
    <oc r="D94">
      <v>38710</v>
    </oc>
    <nc r="D94">
      <v>38985</v>
    </nc>
  </rcc>
  <rcc rId="41558" sId="2">
    <oc r="D95">
      <v>15835</v>
    </oc>
    <nc r="D95">
      <v>16150</v>
    </nc>
  </rcc>
  <rcc rId="41559" sId="2">
    <oc r="D96">
      <v>42560</v>
    </oc>
    <nc r="D96">
      <v>42720</v>
    </nc>
  </rcc>
  <rcc rId="41560" sId="2">
    <oc r="D97">
      <v>25855</v>
    </oc>
    <nc r="D97">
      <v>26170</v>
    </nc>
  </rcc>
  <rcc rId="41561" sId="2">
    <oc r="D98">
      <v>12570</v>
    </oc>
    <nc r="D98">
      <v>12810</v>
    </nc>
  </rcc>
  <rcc rId="41562" sId="2">
    <oc r="D99">
      <v>13205</v>
    </oc>
    <nc r="D99">
      <v>13290</v>
    </nc>
  </rcc>
  <rcc rId="41563" sId="2">
    <oc r="D100">
      <v>5515</v>
    </oc>
    <nc r="D100">
      <v>5670</v>
    </nc>
  </rcc>
  <rcc rId="41564" sId="2">
    <oc r="D101">
      <v>15425</v>
    </oc>
    <nc r="D101">
      <v>15680</v>
    </nc>
  </rcc>
  <rcc rId="41565" sId="2">
    <oc r="D102">
      <v>54035</v>
    </oc>
    <nc r="D102">
      <v>54245</v>
    </nc>
  </rcc>
  <rcc rId="41566" sId="2">
    <oc r="D103">
      <v>6830</v>
    </oc>
    <nc r="D103">
      <v>6900</v>
    </nc>
  </rcc>
  <rcc rId="41567" sId="2">
    <oc r="D104">
      <v>23755</v>
    </oc>
    <nc r="D104">
      <v>23920</v>
    </nc>
  </rcc>
  <rcc rId="41568" sId="2">
    <oc r="D105">
      <v>21295</v>
    </oc>
    <nc r="D105">
      <v>21430</v>
    </nc>
  </rcc>
  <rcc rId="41569" sId="2">
    <oc r="D106">
      <v>95665</v>
    </oc>
    <nc r="D106">
      <v>96320</v>
    </nc>
  </rcc>
  <rcc rId="41570" sId="2">
    <oc r="D108">
      <v>31895</v>
    </oc>
    <nc r="D108">
      <v>32410</v>
    </nc>
  </rcc>
  <rcc rId="41571" sId="2">
    <oc r="D109">
      <v>23580</v>
    </oc>
    <nc r="D109">
      <v>23975</v>
    </nc>
  </rcc>
  <rcc rId="41572" sId="2">
    <oc r="D110">
      <v>12380</v>
    </oc>
    <nc r="D110">
      <v>12685</v>
    </nc>
  </rcc>
  <rcc rId="41573" sId="2">
    <oc r="D111">
      <v>25060</v>
    </oc>
    <nc r="D111">
      <v>25180</v>
    </nc>
  </rcc>
  <rcc rId="41574" sId="2">
    <oc r="D112">
      <v>17565</v>
    </oc>
    <nc r="D112">
      <v>17665</v>
    </nc>
  </rcc>
  <rcc rId="41575" sId="2">
    <oc r="D113">
      <v>58160</v>
    </oc>
    <nc r="D113">
      <v>58360</v>
    </nc>
  </rcc>
  <rcc rId="41576" sId="2">
    <oc r="D114">
      <v>16690</v>
    </oc>
    <nc r="D114">
      <v>16835</v>
    </nc>
  </rcc>
  <rcc rId="41577" sId="2">
    <oc r="D115">
      <v>49930</v>
    </oc>
    <nc r="D115">
      <v>50045</v>
    </nc>
  </rcc>
  <rcc rId="41578" sId="2">
    <oc r="D116">
      <v>21355</v>
    </oc>
    <nc r="D116">
      <v>21385</v>
    </nc>
  </rcc>
  <rcc rId="41579" sId="2">
    <oc r="D117">
      <v>9120</v>
    </oc>
    <nc r="D117">
      <v>9260</v>
    </nc>
  </rcc>
  <rcc rId="41580" sId="2">
    <oc r="E6">
      <v>1880</v>
    </oc>
    <nc r="E6"/>
  </rcc>
  <rcc rId="41581" sId="2">
    <oc r="E7">
      <v>24260</v>
    </oc>
    <nc r="E7"/>
  </rcc>
  <rcc rId="41582" sId="2">
    <oc r="E8">
      <v>21705</v>
    </oc>
    <nc r="E8"/>
  </rcc>
  <rcc rId="41583" sId="2">
    <oc r="E9">
      <v>30675</v>
    </oc>
    <nc r="E9"/>
  </rcc>
  <rcc rId="41584" sId="2">
    <oc r="E10">
      <v>115435</v>
    </oc>
    <nc r="E10"/>
  </rcc>
  <rcc rId="41585" sId="2">
    <oc r="E11">
      <v>27665</v>
    </oc>
    <nc r="E11"/>
  </rcc>
  <rcc rId="41586" sId="2">
    <oc r="E12">
      <v>21095</v>
    </oc>
    <nc r="E12"/>
  </rcc>
  <rcc rId="41587" sId="2">
    <oc r="E13">
      <v>35300</v>
    </oc>
    <nc r="E13"/>
  </rcc>
  <rcc rId="41588" sId="2">
    <oc r="E14">
      <v>22670</v>
    </oc>
    <nc r="E14"/>
  </rcc>
  <rcc rId="41589" sId="2">
    <oc r="E15">
      <v>42990</v>
    </oc>
    <nc r="E15"/>
  </rcc>
  <rcc rId="41590" sId="2">
    <oc r="E16">
      <v>43735</v>
    </oc>
    <nc r="E16"/>
  </rcc>
  <rcc rId="41591" sId="2">
    <oc r="E17">
      <v>38205</v>
    </oc>
    <nc r="E17"/>
  </rcc>
  <rcc rId="41592" sId="2">
    <oc r="E18">
      <v>18390</v>
    </oc>
    <nc r="E18"/>
  </rcc>
  <rcc rId="41593" sId="2">
    <oc r="E19">
      <v>3045</v>
    </oc>
    <nc r="E19"/>
  </rcc>
  <rcc rId="41594" sId="2">
    <oc r="E20">
      <v>3050</v>
    </oc>
    <nc r="E20"/>
  </rcc>
  <rcc rId="41595" sId="2">
    <oc r="E21">
      <v>30285</v>
    </oc>
    <nc r="E21"/>
  </rcc>
  <rcc rId="41596" sId="2">
    <oc r="E22">
      <v>8820</v>
    </oc>
    <nc r="E22"/>
  </rcc>
  <rcc rId="41597" sId="2">
    <oc r="E23">
      <v>1750</v>
    </oc>
    <nc r="E23"/>
  </rcc>
  <rcc rId="41598" sId="2">
    <oc r="E24">
      <v>10320</v>
    </oc>
    <nc r="E24"/>
  </rcc>
  <rcc rId="41599" sId="2">
    <oc r="E25">
      <v>15205</v>
    </oc>
    <nc r="E25"/>
  </rcc>
  <rcc rId="41600" sId="2">
    <oc r="E26">
      <v>14815</v>
    </oc>
    <nc r="E26"/>
  </rcc>
  <rcc rId="41601" sId="2">
    <oc r="E27">
      <v>50990</v>
    </oc>
    <nc r="E27"/>
  </rcc>
  <rcc rId="41602" sId="2">
    <oc r="E28">
      <v>12830</v>
    </oc>
    <nc r="E28"/>
  </rcc>
  <rcc rId="41603" sId="2">
    <oc r="E29">
      <v>71105</v>
    </oc>
    <nc r="E29"/>
  </rcc>
  <rcc rId="41604" sId="2">
    <oc r="E30">
      <v>9680</v>
    </oc>
    <nc r="E30"/>
  </rcc>
  <rcc rId="41605" sId="2">
    <oc r="E31">
      <v>2530</v>
    </oc>
    <nc r="E31"/>
  </rcc>
  <rcc rId="41606" sId="2">
    <oc r="E32">
      <v>26775</v>
    </oc>
    <nc r="E32"/>
  </rcc>
  <rcc rId="41607" sId="2">
    <oc r="E33">
      <v>640</v>
    </oc>
    <nc r="E33"/>
  </rcc>
  <rcc rId="41608" sId="2">
    <oc r="E34">
      <v>51205</v>
    </oc>
    <nc r="E34"/>
  </rcc>
  <rcc rId="41609" sId="2">
    <oc r="E35">
      <v>57945</v>
    </oc>
    <nc r="E35"/>
  </rcc>
  <rcc rId="41610" sId="2">
    <oc r="E36">
      <v>15380</v>
    </oc>
    <nc r="E36"/>
  </rcc>
  <rcc rId="41611" sId="2">
    <oc r="E37">
      <v>38380</v>
    </oc>
    <nc r="E37"/>
  </rcc>
  <rcc rId="41612" sId="2">
    <oc r="E38">
      <v>46230</v>
    </oc>
    <nc r="E38"/>
  </rcc>
  <rcc rId="41613" sId="2">
    <oc r="E39">
      <v>33905</v>
    </oc>
    <nc r="E39"/>
  </rcc>
  <rcc rId="41614" sId="2">
    <oc r="E40">
      <v>31385</v>
    </oc>
    <nc r="E40"/>
  </rcc>
  <rcc rId="41615" sId="2">
    <oc r="E41">
      <v>33460</v>
    </oc>
    <nc r="E41"/>
  </rcc>
  <rcc rId="41616" sId="2">
    <oc r="E42">
      <v>31980</v>
    </oc>
    <nc r="E42"/>
  </rcc>
  <rcc rId="41617" sId="2">
    <oc r="E43">
      <v>7310</v>
    </oc>
    <nc r="E43"/>
  </rcc>
  <rcc rId="41618" sId="2">
    <oc r="E44">
      <v>36870</v>
    </oc>
    <nc r="E44"/>
  </rcc>
  <rcc rId="41619" sId="2">
    <oc r="E45">
      <v>26695</v>
    </oc>
    <nc r="E45"/>
  </rcc>
  <rcc rId="41620" sId="2">
    <oc r="E46">
      <v>44875</v>
    </oc>
    <nc r="E46"/>
  </rcc>
  <rcc rId="41621" sId="2">
    <oc r="E47">
      <v>54860</v>
    </oc>
    <nc r="E47"/>
  </rcc>
  <rcc rId="41622" sId="2">
    <oc r="E48">
      <v>42880</v>
    </oc>
    <nc r="E48"/>
  </rcc>
  <rcc rId="41623" sId="2">
    <oc r="E49">
      <v>90905</v>
    </oc>
    <nc r="E49"/>
  </rcc>
  <rcc rId="41624" sId="2">
    <oc r="E50">
      <v>82915</v>
    </oc>
    <nc r="E50"/>
  </rcc>
  <rcc rId="41625" sId="2">
    <oc r="E51">
      <v>11130</v>
    </oc>
    <nc r="E51"/>
  </rcc>
  <rcc rId="41626" sId="2">
    <oc r="E52">
      <v>12295</v>
    </oc>
    <nc r="E52"/>
  </rcc>
  <rcc rId="41627" sId="2">
    <oc r="E53">
      <v>22300</v>
    </oc>
    <nc r="E53"/>
  </rcc>
  <rcc rId="41628" sId="2">
    <oc r="E54">
      <v>13820</v>
    </oc>
    <nc r="E54"/>
  </rcc>
  <rcc rId="41629" sId="2">
    <oc r="E55">
      <v>45815</v>
    </oc>
    <nc r="E55"/>
  </rcc>
  <rcc rId="41630" sId="2">
    <oc r="E56">
      <v>12310</v>
    </oc>
    <nc r="E56"/>
  </rcc>
  <rcc rId="41631" sId="2">
    <oc r="E57">
      <v>1570</v>
    </oc>
    <nc r="E57"/>
  </rcc>
  <rcc rId="41632" sId="2">
    <oc r="E58">
      <v>24655</v>
    </oc>
    <nc r="E58"/>
  </rcc>
  <rcc rId="41633" sId="2">
    <oc r="E59">
      <v>24195</v>
    </oc>
    <nc r="E59"/>
  </rcc>
  <rcc rId="41634" sId="2">
    <oc r="E60">
      <v>13290</v>
    </oc>
    <nc r="E60"/>
  </rcc>
  <rcc rId="41635" sId="2">
    <oc r="E61">
      <v>72085</v>
    </oc>
    <nc r="E61"/>
  </rcc>
  <rcc rId="41636" sId="2">
    <oc r="E62">
      <v>15320</v>
    </oc>
    <nc r="E62"/>
  </rcc>
  <rcc rId="41637" sId="2">
    <oc r="E63">
      <v>2175</v>
    </oc>
    <nc r="E63"/>
  </rcc>
  <rcc rId="41638" sId="2">
    <oc r="E64">
      <v>21065</v>
    </oc>
    <nc r="E64"/>
  </rcc>
  <rcc rId="41639" sId="2">
    <oc r="E65">
      <v>70010</v>
    </oc>
    <nc r="E65"/>
  </rcc>
  <rcc rId="41640" sId="2">
    <oc r="E66">
      <v>34435</v>
    </oc>
    <nc r="E66"/>
  </rcc>
  <rcc rId="41641" sId="2">
    <oc r="E67">
      <v>8470</v>
    </oc>
    <nc r="E67"/>
  </rcc>
  <rcc rId="41642" sId="2">
    <oc r="E68">
      <v>28965</v>
    </oc>
    <nc r="E68"/>
  </rcc>
  <rcc rId="41643" sId="2">
    <oc r="E69">
      <v>57090</v>
    </oc>
    <nc r="E69"/>
  </rcc>
  <rcc rId="41644" sId="2">
    <oc r="E70">
      <v>89755</v>
    </oc>
    <nc r="E70"/>
  </rcc>
  <rcc rId="41645" sId="2">
    <oc r="E71">
      <v>37775</v>
    </oc>
    <nc r="E71"/>
  </rcc>
  <rcc rId="41646" sId="2">
    <oc r="E72">
      <v>7460</v>
    </oc>
    <nc r="E72"/>
  </rcc>
  <rcc rId="41647" sId="2">
    <oc r="E73">
      <v>61215</v>
    </oc>
    <nc r="E73"/>
  </rcc>
  <rcc rId="41648" sId="2">
    <oc r="E74">
      <v>10305</v>
    </oc>
    <nc r="E74"/>
  </rcc>
  <rcc rId="41649" sId="2">
    <oc r="E75">
      <v>275</v>
    </oc>
    <nc r="E75"/>
  </rcc>
  <rcc rId="41650" sId="2">
    <oc r="E76">
      <v>27505</v>
    </oc>
    <nc r="E76"/>
  </rcc>
  <rcc rId="41651" sId="2">
    <oc r="E77">
      <v>21430</v>
    </oc>
    <nc r="E77"/>
  </rcc>
  <rcc rId="41652" sId="2">
    <oc r="E78">
      <v>39490</v>
    </oc>
    <nc r="E78"/>
  </rcc>
  <rcc rId="41653" sId="2">
    <oc r="E79">
      <v>8670</v>
    </oc>
    <nc r="E79"/>
  </rcc>
  <rcc rId="41654" sId="2">
    <oc r="E80">
      <v>29425</v>
    </oc>
    <nc r="E80"/>
  </rcc>
  <rcc rId="41655" sId="2">
    <oc r="E81">
      <v>11840</v>
    </oc>
    <nc r="E81"/>
  </rcc>
  <rcc rId="41656" sId="2">
    <oc r="E82">
      <v>860</v>
    </oc>
    <nc r="E82"/>
  </rcc>
  <rcc rId="41657" sId="2">
    <oc r="E83">
      <v>8140</v>
    </oc>
    <nc r="E83"/>
  </rcc>
  <rcc rId="41658" sId="2">
    <oc r="E84">
      <v>13745</v>
    </oc>
    <nc r="E84"/>
  </rcc>
  <rcc rId="41659" sId="2">
    <oc r="E85">
      <v>10440</v>
    </oc>
    <nc r="E85"/>
  </rcc>
  <rcc rId="41660" sId="2">
    <oc r="E86">
      <v>40415</v>
    </oc>
    <nc r="E86"/>
  </rcc>
  <rcc rId="41661" sId="2">
    <oc r="E87">
      <v>36360</v>
    </oc>
    <nc r="E87"/>
  </rcc>
  <rcc rId="41662" sId="2">
    <oc r="E88">
      <v>19830</v>
    </oc>
    <nc r="E88"/>
  </rcc>
  <rcc rId="41663" sId="2">
    <oc r="E89">
      <v>69415</v>
    </oc>
    <nc r="E89"/>
  </rcc>
  <rcc rId="41664" sId="2">
    <oc r="E90">
      <v>62595</v>
    </oc>
    <nc r="E90"/>
  </rcc>
  <rcc rId="41665" sId="2">
    <oc r="E91">
      <v>15360</v>
    </oc>
    <nc r="E91"/>
  </rcc>
  <rcc rId="41666" sId="2">
    <oc r="E92">
      <v>13165</v>
    </oc>
    <nc r="E92"/>
  </rcc>
  <rcc rId="41667" sId="2">
    <oc r="E93">
      <v>740</v>
    </oc>
    <nc r="E93"/>
  </rcc>
  <rcc rId="41668" sId="2">
    <oc r="E94">
      <v>38985</v>
    </oc>
    <nc r="E94"/>
  </rcc>
  <rcc rId="41669" sId="2">
    <oc r="E95">
      <v>16150</v>
    </oc>
    <nc r="E95"/>
  </rcc>
  <rcc rId="41670" sId="2">
    <oc r="E96">
      <v>42720</v>
    </oc>
    <nc r="E96"/>
  </rcc>
  <rcc rId="41671" sId="2">
    <oc r="E97">
      <v>26170</v>
    </oc>
    <nc r="E97"/>
  </rcc>
  <rcc rId="41672" sId="2">
    <oc r="E98">
      <v>12810</v>
    </oc>
    <nc r="E98"/>
  </rcc>
  <rcc rId="41673" sId="2">
    <oc r="E99">
      <v>13290</v>
    </oc>
    <nc r="E99"/>
  </rcc>
  <rcc rId="41674" sId="2">
    <oc r="E100">
      <v>5670</v>
    </oc>
    <nc r="E100"/>
  </rcc>
  <rcc rId="41675" sId="2">
    <oc r="E101">
      <v>15680</v>
    </oc>
    <nc r="E101"/>
  </rcc>
  <rcc rId="41676" sId="2">
    <oc r="E102">
      <v>54245</v>
    </oc>
    <nc r="E102"/>
  </rcc>
  <rcc rId="41677" sId="2">
    <oc r="E103">
      <v>6900</v>
    </oc>
    <nc r="E103"/>
  </rcc>
  <rcc rId="41678" sId="2">
    <oc r="E104">
      <v>23920</v>
    </oc>
    <nc r="E104"/>
  </rcc>
  <rcc rId="41679" sId="2">
    <oc r="E105">
      <v>21430</v>
    </oc>
    <nc r="E105"/>
  </rcc>
  <rcc rId="41680" sId="2">
    <oc r="E106">
      <v>96320</v>
    </oc>
    <nc r="E106"/>
  </rcc>
  <rcc rId="41681" sId="2">
    <oc r="E107">
      <v>11055</v>
    </oc>
    <nc r="E107"/>
  </rcc>
  <rcc rId="41682" sId="2">
    <oc r="E108">
      <v>32410</v>
    </oc>
    <nc r="E108"/>
  </rcc>
  <rcc rId="41683" sId="2">
    <oc r="E109">
      <v>23975</v>
    </oc>
    <nc r="E109"/>
  </rcc>
  <rcc rId="41684" sId="2">
    <oc r="E110">
      <v>12685</v>
    </oc>
    <nc r="E110"/>
  </rcc>
  <rcc rId="41685" sId="2">
    <oc r="E111">
      <v>25180</v>
    </oc>
    <nc r="E111"/>
  </rcc>
  <rcc rId="41686" sId="2">
    <oc r="E112">
      <v>17665</v>
    </oc>
    <nc r="E112"/>
  </rcc>
  <rcc rId="41687" sId="2">
    <oc r="E113">
      <v>58360</v>
    </oc>
    <nc r="E113"/>
  </rcc>
  <rcc rId="41688" sId="2">
    <oc r="E114">
      <v>16835</v>
    </oc>
    <nc r="E114"/>
  </rcc>
  <rcc rId="41689" sId="2">
    <oc r="E115">
      <v>50045</v>
    </oc>
    <nc r="E115"/>
  </rcc>
  <rcc rId="41690" sId="2">
    <oc r="E116">
      <v>21385</v>
    </oc>
    <nc r="E116"/>
  </rcc>
  <rcc rId="41691" sId="2">
    <oc r="E117">
      <v>9260</v>
    </oc>
    <nc r="E117"/>
  </rcc>
  <rfmt sheetId="2" sqref="F10">
    <dxf>
      <fill>
        <patternFill>
          <bgColor theme="0"/>
        </patternFill>
      </fill>
    </dxf>
  </rfmt>
  <rcc rId="41692" sId="2">
    <oc r="G10" t="inlineStr">
      <is>
        <t>111105+5мес.</t>
      </is>
    </oc>
    <nc r="G10"/>
  </rcc>
  <rcc rId="41693" sId="3">
    <oc r="E2" t="inlineStr">
      <is>
        <t>Февраль</t>
      </is>
    </oc>
    <nc r="E2" t="inlineStr">
      <is>
        <t>Март</t>
      </is>
    </nc>
  </rcc>
  <rcc rId="41694" sId="3">
    <oc r="D7">
      <v>14290</v>
    </oc>
    <nc r="D7">
      <v>14470</v>
    </nc>
  </rcc>
  <rcc rId="41695" sId="3">
    <oc r="D8">
      <v>1040</v>
    </oc>
    <nc r="D8">
      <v>1080</v>
    </nc>
  </rcc>
  <rcc rId="41696" sId="3">
    <oc r="D9">
      <v>15815</v>
    </oc>
    <nc r="D9">
      <v>15935</v>
    </nc>
  </rcc>
  <rcc rId="41697" sId="3">
    <oc r="D10">
      <v>15055</v>
    </oc>
    <nc r="D10">
      <v>15205</v>
    </nc>
  </rcc>
  <rcc rId="41698" sId="3">
    <oc r="D11">
      <v>1070</v>
    </oc>
    <nc r="D11">
      <v>1075</v>
    </nc>
  </rcc>
  <rcc rId="41699" sId="3">
    <oc r="D12">
      <v>29625</v>
    </oc>
    <nc r="D12">
      <v>29750</v>
    </nc>
  </rcc>
  <rcc rId="41700" sId="3">
    <oc r="D13">
      <v>12585</v>
    </oc>
    <nc r="D13">
      <v>12815</v>
    </nc>
  </rcc>
  <rcc rId="41701" sId="3">
    <oc r="D14">
      <v>19785</v>
    </oc>
    <nc r="D14">
      <v>20020</v>
    </nc>
  </rcc>
  <rcc rId="41702" sId="3">
    <oc r="D15">
      <v>5425</v>
    </oc>
    <nc r="D15">
      <v>5695</v>
    </nc>
  </rcc>
  <rcc rId="41703" sId="3">
    <oc r="D16">
      <v>78475</v>
    </oc>
    <nc r="D16">
      <v>78685</v>
    </nc>
  </rcc>
  <rcc rId="41704" sId="3">
    <oc r="D17">
      <v>43460</v>
    </oc>
    <nc r="D17">
      <v>43995</v>
    </nc>
  </rcc>
  <rcc rId="41705" sId="3">
    <oc r="D18">
      <v>16405</v>
    </oc>
    <nc r="D18">
      <v>16590</v>
    </nc>
  </rcc>
  <rcc rId="41706" sId="3">
    <oc r="D19">
      <v>159700</v>
    </oc>
    <nc r="D19">
      <v>160850</v>
    </nc>
  </rcc>
  <rcc rId="41707" sId="3">
    <oc r="D20">
      <v>6205</v>
    </oc>
    <nc r="D20">
      <v>6225</v>
    </nc>
  </rcc>
  <rcc rId="41708" sId="3">
    <oc r="D21">
      <v>14865</v>
    </oc>
    <nc r="D21">
      <v>15115</v>
    </nc>
  </rcc>
  <rcc rId="41709" sId="3">
    <oc r="D22">
      <v>13860</v>
    </oc>
    <nc r="D22">
      <v>13990</v>
    </nc>
  </rcc>
  <rcc rId="41710" sId="3">
    <oc r="D23">
      <v>38870</v>
    </oc>
    <nc r="D23">
      <v>39025</v>
    </nc>
  </rcc>
  <rcc rId="41711" sId="3">
    <oc r="D24">
      <v>54635</v>
    </oc>
    <nc r="D24">
      <v>54815</v>
    </nc>
  </rcc>
  <rcc rId="41712" sId="3">
    <oc r="D25">
      <v>12385</v>
    </oc>
    <nc r="D25">
      <v>12475</v>
    </nc>
  </rcc>
  <rcc rId="41713" sId="3">
    <oc r="D27">
      <v>41995</v>
    </oc>
    <nc r="D27">
      <v>44090</v>
    </nc>
  </rcc>
  <rcc rId="41714" sId="3">
    <oc r="D28">
      <v>32680</v>
    </oc>
    <nc r="D28">
      <v>32700</v>
    </nc>
  </rcc>
  <rcc rId="41715" sId="3">
    <oc r="D29">
      <v>33770</v>
    </oc>
    <nc r="D29">
      <v>34005</v>
    </nc>
  </rcc>
  <rcc rId="41716" sId="3">
    <oc r="D30">
      <v>33190</v>
    </oc>
    <nc r="D30">
      <v>33610</v>
    </nc>
  </rcc>
  <rcc rId="41717" sId="3">
    <oc r="D31">
      <v>67655</v>
    </oc>
    <nc r="D31">
      <v>68275</v>
    </nc>
  </rcc>
  <rcc rId="41718" sId="3">
    <oc r="E7">
      <v>14470</v>
    </oc>
    <nc r="E7"/>
  </rcc>
  <rcc rId="41719" sId="3">
    <oc r="E8">
      <v>1080</v>
    </oc>
    <nc r="E8"/>
  </rcc>
  <rcc rId="41720" sId="3">
    <oc r="E9">
      <v>15935</v>
    </oc>
    <nc r="E9"/>
  </rcc>
  <rcc rId="41721" sId="3">
    <oc r="E10">
      <v>15205</v>
    </oc>
    <nc r="E10"/>
  </rcc>
  <rcc rId="41722" sId="3">
    <oc r="E11">
      <v>1075</v>
    </oc>
    <nc r="E11"/>
  </rcc>
  <rcc rId="41723" sId="3">
    <oc r="E12">
      <v>29750</v>
    </oc>
    <nc r="E12"/>
  </rcc>
  <rcc rId="41724" sId="3">
    <oc r="E13">
      <v>12815</v>
    </oc>
    <nc r="E13"/>
  </rcc>
  <rcc rId="41725" sId="3">
    <oc r="E14">
      <v>20020</v>
    </oc>
    <nc r="E14"/>
  </rcc>
  <rcc rId="41726" sId="3">
    <oc r="E15">
      <v>5695</v>
    </oc>
    <nc r="E15"/>
  </rcc>
  <rcc rId="41727" sId="3">
    <oc r="E16">
      <v>78685</v>
    </oc>
    <nc r="E16"/>
  </rcc>
  <rcc rId="41728" sId="3">
    <oc r="E17">
      <v>43995</v>
    </oc>
    <nc r="E17"/>
  </rcc>
  <rcc rId="41729" sId="3">
    <oc r="E18">
      <v>16590</v>
    </oc>
    <nc r="E18"/>
  </rcc>
  <rcc rId="41730" sId="3">
    <oc r="E19">
      <v>160850</v>
    </oc>
    <nc r="E19"/>
  </rcc>
  <rcc rId="41731" sId="3">
    <oc r="E20">
      <v>6225</v>
    </oc>
    <nc r="E20"/>
  </rcc>
  <rcc rId="41732" sId="3">
    <oc r="E21">
      <v>15115</v>
    </oc>
    <nc r="E21"/>
  </rcc>
  <rcc rId="41733" sId="3">
    <oc r="E22">
      <v>13990</v>
    </oc>
    <nc r="E22"/>
  </rcc>
  <rcc rId="41734" sId="3">
    <oc r="E23">
      <v>39025</v>
    </oc>
    <nc r="E23"/>
  </rcc>
  <rcc rId="41735" sId="3">
    <oc r="E24">
      <v>54815</v>
    </oc>
    <nc r="E24"/>
  </rcc>
  <rcc rId="41736" sId="3">
    <oc r="E25">
      <v>12475</v>
    </oc>
    <nc r="E25"/>
  </rcc>
  <rcc rId="41737" sId="3">
    <oc r="E26">
      <v>15</v>
    </oc>
    <nc r="E26"/>
  </rcc>
  <rcc rId="41738" sId="3">
    <oc r="E27">
      <v>44090</v>
    </oc>
    <nc r="E27"/>
  </rcc>
  <rcc rId="41739" sId="3">
    <oc r="E28">
      <v>32700</v>
    </oc>
    <nc r="E28"/>
  </rcc>
  <rcc rId="41740" sId="3">
    <oc r="E29">
      <v>34005</v>
    </oc>
    <nc r="E29"/>
  </rcc>
  <rcc rId="41741" sId="3">
    <oc r="E30">
      <v>33610</v>
    </oc>
    <nc r="E30"/>
  </rcc>
  <rcc rId="41742" sId="3">
    <oc r="E31">
      <v>68275</v>
    </oc>
    <nc r="E31"/>
  </rcc>
  <rcc rId="41743" sId="4">
    <oc r="E2" t="inlineStr">
      <is>
        <t>Февраль</t>
      </is>
    </oc>
    <nc r="E2" t="inlineStr">
      <is>
        <t>Март</t>
      </is>
    </nc>
  </rcc>
  <rcc rId="41744" sId="4">
    <oc r="D7">
      <v>8465</v>
    </oc>
    <nc r="D7">
      <v>8500</v>
    </nc>
  </rcc>
  <rcc rId="41745" sId="4">
    <oc r="D8">
      <v>54085</v>
    </oc>
    <nc r="D8">
      <v>54390</v>
    </nc>
  </rcc>
  <rcc rId="41746" sId="4">
    <oc r="D9">
      <v>6840</v>
    </oc>
    <nc r="D9">
      <v>7085</v>
    </nc>
  </rcc>
  <rcc rId="41747" sId="4">
    <oc r="D10">
      <v>24915</v>
    </oc>
    <nc r="D10">
      <v>25205</v>
    </nc>
  </rcc>
  <rcc rId="41748" sId="4">
    <oc r="D11">
      <v>14455</v>
    </oc>
    <nc r="D11">
      <v>14605</v>
    </nc>
  </rcc>
  <rcc rId="41749" sId="4">
    <oc r="D12">
      <v>47035</v>
    </oc>
    <nc r="D12">
      <v>47215</v>
    </nc>
  </rcc>
  <rcc rId="41750" sId="4">
    <oc r="D13">
      <v>18140</v>
    </oc>
    <nc r="D13">
      <v>18320</v>
    </nc>
  </rcc>
  <rcc rId="41751" sId="4">
    <oc r="D14">
      <v>9775</v>
    </oc>
    <nc r="D14">
      <v>9830</v>
    </nc>
  </rcc>
  <rcc rId="41752" sId="4">
    <oc r="D15">
      <v>29515</v>
    </oc>
    <nc r="D15">
      <v>29830</v>
    </nc>
  </rcc>
  <rcc rId="41753" sId="4">
    <oc r="D16">
      <v>31790</v>
    </oc>
    <nc r="D16">
      <v>32475</v>
    </nc>
  </rcc>
  <rcc rId="41754" sId="4">
    <oc r="D17">
      <v>32365</v>
    </oc>
    <nc r="D17">
      <v>32700</v>
    </nc>
  </rcc>
  <rcc rId="41755" sId="4">
    <oc r="D18">
      <v>35185</v>
    </oc>
    <nc r="D18">
      <v>35535</v>
    </nc>
  </rcc>
  <rcc rId="41756" sId="4">
    <oc r="D19">
      <v>55875</v>
    </oc>
    <nc r="D19">
      <v>56285</v>
    </nc>
  </rcc>
  <rcc rId="41757" sId="4">
    <oc r="D20">
      <v>4860</v>
    </oc>
    <nc r="D20">
      <v>4950</v>
    </nc>
  </rcc>
  <rcc rId="41758" sId="4">
    <oc r="D21">
      <v>10140</v>
    </oc>
    <nc r="D21">
      <v>10485</v>
    </nc>
  </rcc>
  <rcc rId="41759" sId="4">
    <oc r="D22">
      <v>22875</v>
    </oc>
    <nc r="D22">
      <v>22885</v>
    </nc>
  </rcc>
  <rcc rId="41760" sId="4">
    <oc r="D23">
      <v>49805</v>
    </oc>
    <nc r="D23">
      <v>49930</v>
    </nc>
  </rcc>
  <rcc rId="41761" sId="4">
    <oc r="D24">
      <v>32275</v>
    </oc>
    <nc r="D24">
      <v>32640</v>
    </nc>
  </rcc>
  <rcc rId="41762" sId="4">
    <oc r="D25">
      <v>35955</v>
    </oc>
    <nc r="D25">
      <v>36130</v>
    </nc>
  </rcc>
  <rcc rId="41763" sId="4">
    <oc r="D26">
      <v>18195</v>
    </oc>
    <nc r="D26">
      <v>18495</v>
    </nc>
  </rcc>
  <rcc rId="41764" sId="4">
    <oc r="D27">
      <v>15755</v>
    </oc>
    <nc r="D27">
      <v>15760</v>
    </nc>
  </rcc>
  <rcc rId="41765" sId="4">
    <oc r="D28">
      <v>58985</v>
    </oc>
    <nc r="D28">
      <v>59160</v>
    </nc>
  </rcc>
  <rcc rId="41766" sId="4">
    <oc r="D29">
      <v>35340</v>
    </oc>
    <nc r="D29">
      <v>35475</v>
    </nc>
  </rcc>
  <rcc rId="41767" sId="4">
    <oc r="D30">
      <v>350</v>
    </oc>
    <nc r="D30">
      <v>525</v>
    </nc>
  </rcc>
  <rcc rId="41768" sId="4">
    <oc r="D31">
      <v>23095</v>
    </oc>
    <nc r="D31">
      <v>23405</v>
    </nc>
  </rcc>
  <rcc rId="41769" sId="4">
    <oc r="D32">
      <v>31445</v>
    </oc>
    <nc r="D32">
      <v>31775</v>
    </nc>
  </rcc>
  <rcc rId="41770" sId="4">
    <oc r="D33">
      <v>39235</v>
    </oc>
    <nc r="D33">
      <v>39340</v>
    </nc>
  </rcc>
  <rcc rId="41771" sId="4">
    <oc r="D34">
      <v>20830</v>
    </oc>
    <nc r="D34">
      <v>21155</v>
    </nc>
  </rcc>
  <rcc rId="41772" sId="4">
    <oc r="D36">
      <v>51130</v>
    </oc>
    <nc r="D36">
      <v>51675</v>
    </nc>
  </rcc>
  <rcc rId="41773" sId="4">
    <oc r="D37">
      <v>40285</v>
    </oc>
    <nc r="D37">
      <v>40585</v>
    </nc>
  </rcc>
  <rcc rId="41774" sId="4">
    <oc r="D38">
      <v>13400</v>
    </oc>
    <nc r="D38">
      <v>13630</v>
    </nc>
  </rcc>
  <rcc rId="41775" sId="4">
    <oc r="D39">
      <v>42940</v>
    </oc>
    <nc r="D39">
      <v>43015</v>
    </nc>
  </rcc>
  <rcc rId="41776" sId="4">
    <oc r="D40">
      <v>38575</v>
    </oc>
    <nc r="D40">
      <v>38750</v>
    </nc>
  </rcc>
  <rcc rId="41777" sId="4">
    <oc r="D41">
      <v>5860</v>
    </oc>
    <nc r="D41">
      <v>6245</v>
    </nc>
  </rcc>
  <rcc rId="41778" sId="4">
    <oc r="D42">
      <v>104245</v>
    </oc>
    <nc r="D42">
      <v>104785</v>
    </nc>
  </rcc>
  <rcc rId="41779" sId="4">
    <oc r="D43">
      <v>11210</v>
    </oc>
    <nc r="D43">
      <v>11520</v>
    </nc>
  </rcc>
  <rcc rId="41780" sId="4">
    <oc r="D44">
      <v>3190</v>
    </oc>
    <nc r="D44">
      <v>3345</v>
    </nc>
  </rcc>
  <rcc rId="41781" sId="4">
    <oc r="D45">
      <v>89145</v>
    </oc>
    <nc r="D45">
      <v>89355</v>
    </nc>
  </rcc>
  <rcc rId="41782" sId="4">
    <oc r="D46">
      <v>9695</v>
    </oc>
    <nc r="D46">
      <v>9835</v>
    </nc>
  </rcc>
  <rcc rId="41783" sId="4">
    <oc r="D47">
      <v>12110</v>
    </oc>
    <nc r="D47">
      <v>12250</v>
    </nc>
  </rcc>
  <rcc rId="41784" sId="4">
    <oc r="D49">
      <v>15460</v>
    </oc>
    <nc r="D49">
      <v>15615</v>
    </nc>
  </rcc>
  <rcc rId="41785" sId="4">
    <oc r="D50">
      <v>33265</v>
    </oc>
    <nc r="D50">
      <v>33515</v>
    </nc>
  </rcc>
  <rcc rId="41786" sId="4">
    <oc r="D51">
      <v>17045</v>
    </oc>
    <nc r="D51">
      <v>17295</v>
    </nc>
  </rcc>
  <rcc rId="41787" sId="4">
    <oc r="D52">
      <v>10320</v>
    </oc>
    <nc r="D52">
      <v>10400</v>
    </nc>
  </rcc>
  <rcc rId="41788" sId="4">
    <oc r="D53">
      <v>20595</v>
    </oc>
    <nc r="D53">
      <v>20710</v>
    </nc>
  </rcc>
  <rcc rId="41789" sId="4">
    <oc r="D54">
      <v>6350</v>
    </oc>
    <nc r="D54">
      <v>6405</v>
    </nc>
  </rcc>
  <rcc rId="41790" sId="4">
    <oc r="D55">
      <v>56360</v>
    </oc>
    <nc r="D55">
      <v>56745</v>
    </nc>
  </rcc>
  <rcc rId="41791" sId="4">
    <oc r="D56">
      <v>55595</v>
    </oc>
    <nc r="D56">
      <v>56570</v>
    </nc>
  </rcc>
  <rcc rId="41792" sId="4">
    <oc r="D57">
      <v>6445</v>
    </oc>
    <nc r="D57">
      <v>6535</v>
    </nc>
  </rcc>
  <rcc rId="41793" sId="4">
    <oc r="D58">
      <v>30385</v>
    </oc>
    <nc r="D58">
      <v>30680</v>
    </nc>
  </rcc>
  <rcc rId="41794" sId="4">
    <oc r="D59">
      <v>14025</v>
    </oc>
    <nc r="D59">
      <v>14200</v>
    </nc>
  </rcc>
  <rcc rId="41795" sId="4">
    <oc r="E7">
      <v>8500</v>
    </oc>
    <nc r="E7"/>
  </rcc>
  <rcc rId="41796" sId="4">
    <oc r="E8">
      <v>54390</v>
    </oc>
    <nc r="E8"/>
  </rcc>
  <rcc rId="41797" sId="4">
    <oc r="E9">
      <v>7085</v>
    </oc>
    <nc r="E9"/>
  </rcc>
  <rcc rId="41798" sId="4">
    <oc r="E10">
      <v>25205</v>
    </oc>
    <nc r="E10"/>
  </rcc>
  <rcc rId="41799" sId="4">
    <oc r="E11">
      <v>14605</v>
    </oc>
    <nc r="E11"/>
  </rcc>
  <rcc rId="41800" sId="4">
    <oc r="E12">
      <v>47215</v>
    </oc>
    <nc r="E12"/>
  </rcc>
  <rcc rId="41801" sId="4">
    <oc r="E13">
      <v>18320</v>
    </oc>
    <nc r="E13"/>
  </rcc>
  <rcc rId="41802" sId="4">
    <oc r="E14">
      <v>9830</v>
    </oc>
    <nc r="E14"/>
  </rcc>
  <rcc rId="41803" sId="4">
    <oc r="E15">
      <v>29830</v>
    </oc>
    <nc r="E15"/>
  </rcc>
  <rcc rId="41804" sId="4">
    <oc r="E16">
      <v>32475</v>
    </oc>
    <nc r="E16"/>
  </rcc>
  <rcc rId="41805" sId="4">
    <oc r="E17">
      <v>32700</v>
    </oc>
    <nc r="E17"/>
  </rcc>
  <rcc rId="41806" sId="4">
    <oc r="E18">
      <v>35535</v>
    </oc>
    <nc r="E18"/>
  </rcc>
  <rcc rId="41807" sId="4">
    <oc r="E19">
      <v>56285</v>
    </oc>
    <nc r="E19"/>
  </rcc>
  <rcc rId="41808" sId="4">
    <oc r="E20">
      <v>4950</v>
    </oc>
    <nc r="E20"/>
  </rcc>
  <rcc rId="41809" sId="4">
    <oc r="E21">
      <v>10485</v>
    </oc>
    <nc r="E21"/>
  </rcc>
  <rcc rId="41810" sId="4">
    <oc r="E22">
      <v>22885</v>
    </oc>
    <nc r="E22"/>
  </rcc>
  <rcc rId="41811" sId="4">
    <oc r="E23">
      <v>49930</v>
    </oc>
    <nc r="E23"/>
  </rcc>
  <rcc rId="41812" sId="4">
    <oc r="E24">
      <v>32640</v>
    </oc>
    <nc r="E24"/>
  </rcc>
  <rcc rId="41813" sId="4">
    <oc r="E25">
      <v>36130</v>
    </oc>
    <nc r="E25"/>
  </rcc>
  <rcc rId="41814" sId="4">
    <oc r="E26">
      <v>18495</v>
    </oc>
    <nc r="E26"/>
  </rcc>
  <rcc rId="41815" sId="4">
    <oc r="E27">
      <v>15760</v>
    </oc>
    <nc r="E27"/>
  </rcc>
  <rcc rId="41816" sId="4">
    <oc r="E28">
      <v>59160</v>
    </oc>
    <nc r="E28"/>
  </rcc>
  <rcc rId="41817" sId="4">
    <oc r="E29">
      <v>35475</v>
    </oc>
    <nc r="E29"/>
  </rcc>
  <rcc rId="41818" sId="4">
    <oc r="E30">
      <v>525</v>
    </oc>
    <nc r="E30"/>
  </rcc>
  <rcc rId="41819" sId="4">
    <oc r="E31">
      <v>23405</v>
    </oc>
    <nc r="E31"/>
  </rcc>
  <rcc rId="41820" sId="4">
    <oc r="E32">
      <v>31775</v>
    </oc>
    <nc r="E32"/>
  </rcc>
  <rcc rId="41821" sId="4">
    <oc r="E33">
      <v>39340</v>
    </oc>
    <nc r="E33"/>
  </rcc>
  <rcc rId="41822" sId="4">
    <oc r="E34">
      <v>21155</v>
    </oc>
    <nc r="E34"/>
  </rcc>
  <rcc rId="41823" sId="4">
    <oc r="E36">
      <v>51675</v>
    </oc>
    <nc r="E36"/>
  </rcc>
  <rcc rId="41824" sId="4">
    <oc r="E37">
      <v>40585</v>
    </oc>
    <nc r="E37"/>
  </rcc>
  <rcc rId="41825" sId="4">
    <oc r="E38">
      <v>13630</v>
    </oc>
    <nc r="E38"/>
  </rcc>
  <rcc rId="41826" sId="4">
    <oc r="E39">
      <v>43015</v>
    </oc>
    <nc r="E39"/>
  </rcc>
  <rcc rId="41827" sId="4">
    <oc r="E40">
      <v>38750</v>
    </oc>
    <nc r="E40"/>
  </rcc>
  <rcc rId="41828" sId="4">
    <oc r="E41">
      <v>6245</v>
    </oc>
    <nc r="E41"/>
  </rcc>
  <rcc rId="41829" sId="4">
    <oc r="E42">
      <v>104785</v>
    </oc>
    <nc r="E42"/>
  </rcc>
  <rcc rId="41830" sId="4">
    <oc r="E43">
      <v>11520</v>
    </oc>
    <nc r="E43"/>
  </rcc>
  <rcc rId="41831" sId="4">
    <oc r="E44">
      <v>3345</v>
    </oc>
    <nc r="E44"/>
  </rcc>
  <rcc rId="41832" sId="4">
    <oc r="E45">
      <v>89355</v>
    </oc>
    <nc r="E45"/>
  </rcc>
  <rcc rId="41833" sId="4">
    <oc r="E46">
      <v>9835</v>
    </oc>
    <nc r="E46"/>
  </rcc>
  <rcc rId="41834" sId="4">
    <oc r="E47">
      <v>12250</v>
    </oc>
    <nc r="E47"/>
  </rcc>
  <rcc rId="41835" sId="4">
    <oc r="E48">
      <v>54790</v>
    </oc>
    <nc r="E48"/>
  </rcc>
  <rcc rId="41836" sId="4">
    <oc r="E49">
      <v>15615</v>
    </oc>
    <nc r="E49"/>
  </rcc>
  <rcc rId="41837" sId="4">
    <oc r="E50">
      <v>33515</v>
    </oc>
    <nc r="E50"/>
  </rcc>
  <rcc rId="41838" sId="4">
    <oc r="E51">
      <v>17295</v>
    </oc>
    <nc r="E51"/>
  </rcc>
  <rcc rId="41839" sId="4">
    <oc r="E52">
      <v>10400</v>
    </oc>
    <nc r="E52"/>
  </rcc>
  <rcc rId="41840" sId="4">
    <oc r="E53">
      <v>20710</v>
    </oc>
    <nc r="E53"/>
  </rcc>
  <rcc rId="41841" sId="4">
    <oc r="E54">
      <v>6405</v>
    </oc>
    <nc r="E54"/>
  </rcc>
  <rcc rId="41842" sId="4">
    <oc r="E55">
      <v>56745</v>
    </oc>
    <nc r="E55"/>
  </rcc>
  <rcc rId="41843" sId="4">
    <oc r="E56">
      <v>56570</v>
    </oc>
    <nc r="E56"/>
  </rcc>
  <rcc rId="41844" sId="4">
    <oc r="E57">
      <v>6535</v>
    </oc>
    <nc r="E57"/>
  </rcc>
  <rcc rId="41845" sId="4">
    <oc r="E58">
      <v>30680</v>
    </oc>
    <nc r="E58"/>
  </rcc>
  <rcc rId="41846" sId="4">
    <oc r="E59">
      <v>14200</v>
    </oc>
    <nc r="E59"/>
  </rcc>
  <rcc rId="41847" sId="5">
    <oc r="E2" t="inlineStr">
      <is>
        <t>Февраль</t>
      </is>
    </oc>
    <nc r="E2" t="inlineStr">
      <is>
        <t>Март</t>
      </is>
    </nc>
  </rcc>
  <rcc rId="41848" sId="5">
    <oc r="D6">
      <v>15200</v>
    </oc>
    <nc r="D6">
      <v>15390</v>
    </nc>
  </rcc>
  <rcc rId="41849" sId="5">
    <oc r="D7">
      <v>6000</v>
    </oc>
    <nc r="D7">
      <v>6060</v>
    </nc>
  </rcc>
  <rcc rId="41850" sId="5">
    <oc r="D8">
      <v>19740</v>
    </oc>
    <nc r="D8">
      <v>20400</v>
    </nc>
  </rcc>
  <rcc rId="41851" sId="5">
    <oc r="D9">
      <v>13000</v>
    </oc>
    <nc r="D9">
      <v>13280</v>
    </nc>
  </rcc>
  <rcc rId="41852" sId="5">
    <oc r="D10">
      <v>22905</v>
    </oc>
    <nc r="D10">
      <v>23175</v>
    </nc>
  </rcc>
  <rcc rId="41853" sId="5">
    <oc r="D11">
      <v>45955</v>
    </oc>
    <nc r="D11">
      <v>46035</v>
    </nc>
  </rcc>
  <rcc rId="41854" sId="5">
    <oc r="D12">
      <v>22890</v>
    </oc>
    <nc r="D12">
      <v>23160</v>
    </nc>
  </rcc>
  <rcc rId="41855" sId="5">
    <oc r="D13">
      <v>14655</v>
    </oc>
    <nc r="D13">
      <v>14780</v>
    </nc>
  </rcc>
  <rcc rId="41856" sId="5">
    <oc r="D14">
      <v>290</v>
    </oc>
    <nc r="D14">
      <v>335</v>
    </nc>
  </rcc>
  <rcc rId="41857" sId="5">
    <oc r="D15">
      <v>20295</v>
    </oc>
    <nc r="D15">
      <v>20300</v>
    </nc>
  </rcc>
  <rcc rId="41858" sId="5">
    <oc r="D16">
      <v>8085</v>
    </oc>
    <nc r="D16">
      <v>8240</v>
    </nc>
  </rcc>
  <rcc rId="41859" sId="5">
    <oc r="D17">
      <v>33870</v>
    </oc>
    <nc r="D17">
      <v>34045</v>
    </nc>
  </rcc>
  <rcc rId="41860" sId="5">
    <oc r="D18">
      <v>20320</v>
    </oc>
    <nc r="D18">
      <v>20485</v>
    </nc>
  </rcc>
  <rcc rId="41861" sId="5">
    <oc r="D19">
      <v>15485</v>
    </oc>
    <nc r="D19">
      <v>15890</v>
    </nc>
  </rcc>
  <rcc rId="41862" sId="5">
    <oc r="D20">
      <v>57300</v>
    </oc>
    <nc r="D20">
      <v>57940</v>
    </nc>
  </rcc>
  <rcc rId="41863" sId="5">
    <oc r="D21">
      <v>71810</v>
    </oc>
    <nc r="D21">
      <v>72040</v>
    </nc>
  </rcc>
  <rcc rId="41864" sId="5">
    <oc r="D22">
      <v>56390</v>
    </oc>
    <nc r="D22">
      <v>56510</v>
    </nc>
  </rcc>
  <rcc rId="41865" sId="5">
    <oc r="D23">
      <v>12770</v>
    </oc>
    <nc r="D23">
      <v>12960</v>
    </nc>
  </rcc>
  <rcc rId="41866" sId="5">
    <oc r="D24">
      <v>9340</v>
    </oc>
    <nc r="D24">
      <v>9450</v>
    </nc>
  </rcc>
  <rcc rId="41867" sId="5">
    <oc r="D26">
      <v>9710</v>
    </oc>
    <nc r="D26">
      <v>9805</v>
    </nc>
  </rcc>
  <rcc rId="41868" sId="5">
    <oc r="D27">
      <v>6140</v>
    </oc>
    <nc r="D27">
      <v>6370</v>
    </nc>
  </rcc>
  <rcc rId="41869" sId="5">
    <oc r="D28">
      <v>7760</v>
    </oc>
    <nc r="D28">
      <v>7985</v>
    </nc>
  </rcc>
  <rcc rId="41870" sId="5">
    <oc r="D29">
      <v>25580</v>
    </oc>
    <nc r="D29">
      <v>26175</v>
    </nc>
  </rcc>
  <rcc rId="41871" sId="5">
    <oc r="D30">
      <v>64330</v>
    </oc>
    <nc r="D30">
      <v>64760</v>
    </nc>
  </rcc>
  <rcc rId="41872" sId="5">
    <oc r="D31">
      <v>22070</v>
    </oc>
    <nc r="D31">
      <v>22385</v>
    </nc>
  </rcc>
  <rcc rId="41873" sId="5">
    <oc r="D32">
      <v>20040</v>
    </oc>
    <nc r="D32">
      <v>20190</v>
    </nc>
  </rcc>
  <rcc rId="41874" sId="5">
    <oc r="D33">
      <v>56260</v>
    </oc>
    <nc r="D33">
      <v>56440</v>
    </nc>
  </rcc>
  <rcc rId="41875" sId="5">
    <oc r="D34">
      <v>14750</v>
    </oc>
    <nc r="D34">
      <v>14890</v>
    </nc>
  </rcc>
  <rcc rId="41876" sId="5">
    <oc r="D35">
      <v>11525</v>
    </oc>
    <nc r="D35">
      <v>11640</v>
    </nc>
  </rcc>
  <rcc rId="41877" sId="5">
    <oc r="D36">
      <v>72280</v>
    </oc>
    <nc r="D36">
      <v>72505</v>
    </nc>
  </rcc>
  <rcc rId="41878" sId="5">
    <oc r="D37">
      <v>29050</v>
    </oc>
    <nc r="D37">
      <v>29350</v>
    </nc>
  </rcc>
  <rcc rId="41879" sId="5">
    <oc r="D38">
      <v>95105</v>
    </oc>
    <nc r="D38">
      <v>95450</v>
    </nc>
  </rcc>
  <rcc rId="41880" sId="5">
    <oc r="D39">
      <v>13735</v>
    </oc>
    <nc r="D39">
      <v>14065</v>
    </nc>
  </rcc>
  <rcc rId="41881" sId="5">
    <oc r="D40">
      <v>66310</v>
    </oc>
    <nc r="D40">
      <v>66555</v>
    </nc>
  </rcc>
  <rcc rId="41882" sId="5">
    <oc r="D41">
      <v>20620</v>
    </oc>
    <nc r="D41">
      <v>20770</v>
    </nc>
  </rcc>
  <rcc rId="41883" sId="5">
    <oc r="D42">
      <v>110075</v>
    </oc>
    <nc r="D42">
      <v>110200</v>
    </nc>
  </rcc>
  <rcc rId="41884" sId="5">
    <oc r="D43">
      <v>15460</v>
    </oc>
    <nc r="D43">
      <v>15685</v>
    </nc>
  </rcc>
  <rcc rId="41885" sId="5">
    <oc r="D44">
      <v>23745</v>
    </oc>
    <nc r="D44">
      <v>23760</v>
    </nc>
  </rcc>
  <rcc rId="41886" sId="5">
    <oc r="D45">
      <v>21575</v>
    </oc>
    <nc r="D45">
      <v>21785</v>
    </nc>
  </rcc>
  <rcc rId="41887" sId="5">
    <oc r="D46">
      <v>1200</v>
    </oc>
    <nc r="D46">
      <v>1335</v>
    </nc>
  </rcc>
  <rcc rId="41888" sId="5">
    <oc r="D47">
      <v>13745</v>
    </oc>
    <nc r="D47">
      <v>14105</v>
    </nc>
  </rcc>
  <rcc rId="41889" sId="5">
    <oc r="D48">
      <v>27130</v>
    </oc>
    <nc r="D48">
      <v>27355</v>
    </nc>
  </rcc>
  <rcc rId="41890" sId="5">
    <oc r="D49">
      <v>36080</v>
    </oc>
    <nc r="D49">
      <v>36225</v>
    </nc>
  </rcc>
  <rcc rId="41891" sId="5">
    <oc r="D50">
      <v>21400</v>
    </oc>
    <nc r="D50">
      <v>21515</v>
    </nc>
  </rcc>
  <rcc rId="41892" sId="5">
    <oc r="D51">
      <v>4090</v>
    </oc>
    <nc r="D51">
      <v>4380</v>
    </nc>
  </rcc>
  <rcc rId="41893" sId="5">
    <oc r="D52">
      <v>24030</v>
    </oc>
    <nc r="D52">
      <v>24270</v>
    </nc>
  </rcc>
  <rcc rId="41894" sId="5">
    <oc r="D53">
      <v>37285</v>
    </oc>
    <nc r="D53">
      <v>37375</v>
    </nc>
  </rcc>
  <rcc rId="41895" sId="5">
    <oc r="D54">
      <v>45030</v>
    </oc>
    <nc r="D54">
      <v>45445</v>
    </nc>
  </rcc>
  <rcc rId="41896" sId="5">
    <oc r="D55">
      <v>10710</v>
    </oc>
    <nc r="D55">
      <v>11050</v>
    </nc>
  </rcc>
  <rcc rId="41897" sId="5">
    <oc r="D56">
      <v>270980</v>
    </oc>
    <nc r="D56">
      <v>272360</v>
    </nc>
  </rcc>
  <rcc rId="41898" sId="5">
    <oc r="D57">
      <v>33985</v>
    </oc>
    <nc r="D57">
      <v>34565</v>
    </nc>
  </rcc>
  <rcc rId="41899" sId="5">
    <oc r="D58">
      <v>12690</v>
    </oc>
    <nc r="D58">
      <v>13655</v>
    </nc>
  </rcc>
  <rcc rId="41900" sId="5">
    <oc r="D61">
      <v>4695</v>
    </oc>
    <nc r="D61">
      <v>4890</v>
    </nc>
  </rcc>
  <rcc rId="41901" sId="5">
    <oc r="D62">
      <v>9695</v>
    </oc>
    <nc r="D62">
      <v>9865</v>
    </nc>
  </rcc>
  <rcc rId="41902" sId="5">
    <oc r="D63">
      <v>2680</v>
    </oc>
    <nc r="D63">
      <v>2840</v>
    </nc>
  </rcc>
  <rcc rId="41903" sId="5">
    <oc r="D64">
      <v>21330</v>
    </oc>
    <nc r="D64">
      <v>21545</v>
    </nc>
  </rcc>
  <rcc rId="41904" sId="5">
    <oc r="D65">
      <v>7760</v>
    </oc>
    <nc r="D65">
      <v>7880</v>
    </nc>
  </rcc>
  <rcc rId="41905" sId="5">
    <oc r="D66">
      <v>25030</v>
    </oc>
    <nc r="D66">
      <v>25260</v>
    </nc>
  </rcc>
  <rcc rId="41906" sId="5">
    <oc r="D67">
      <v>36130</v>
    </oc>
    <nc r="D67">
      <v>37215</v>
    </nc>
  </rcc>
  <rcc rId="41907" sId="5">
    <oc r="D68">
      <v>6800</v>
    </oc>
    <nc r="D68">
      <v>7035</v>
    </nc>
  </rcc>
  <rcc rId="41908" sId="5">
    <oc r="D69">
      <v>1665</v>
    </oc>
    <nc r="D69">
      <v>2365</v>
    </nc>
  </rcc>
  <rcc rId="41909" sId="5">
    <oc r="D70">
      <v>20925</v>
    </oc>
    <nc r="D70">
      <v>20975</v>
    </nc>
  </rcc>
  <rcc rId="41910" sId="5">
    <oc r="D71">
      <v>37540</v>
    </oc>
    <nc r="D71">
      <v>37690</v>
    </nc>
  </rcc>
  <rcc rId="41911" sId="5">
    <oc r="D72">
      <v>34690</v>
    </oc>
    <nc r="D72">
      <v>34915</v>
    </nc>
  </rcc>
  <rcc rId="41912" sId="5">
    <oc r="D73">
      <v>4320</v>
    </oc>
    <nc r="D73">
      <v>4450</v>
    </nc>
  </rcc>
  <rcc rId="41913" sId="5">
    <oc r="D74">
      <v>10105</v>
    </oc>
    <nc r="D74">
      <v>10920</v>
    </nc>
  </rcc>
  <rcc rId="41914" sId="5">
    <oc r="D76">
      <v>63570</v>
    </oc>
    <nc r="D76">
      <v>64345</v>
    </nc>
  </rcc>
  <rcc rId="41915" sId="5">
    <oc r="D77">
      <v>13810</v>
    </oc>
    <nc r="D77">
      <v>14150</v>
    </nc>
  </rcc>
  <rcc rId="41916" sId="5">
    <oc r="D78">
      <v>12850</v>
    </oc>
    <nc r="D78">
      <v>12955</v>
    </nc>
  </rcc>
  <rcc rId="41917" sId="5">
    <oc r="D79">
      <v>11060</v>
    </oc>
    <nc r="D79">
      <v>11420</v>
    </nc>
  </rcc>
  <rcc rId="41918" sId="5">
    <oc r="D80">
      <v>9220</v>
    </oc>
    <nc r="D80">
      <v>9450</v>
    </nc>
  </rcc>
  <rcc rId="41919" sId="5">
    <oc r="D81">
      <v>11290</v>
    </oc>
    <nc r="D81">
      <v>11375</v>
    </nc>
  </rcc>
  <rcc rId="41920" sId="5">
    <oc r="D82">
      <v>2585</v>
    </oc>
    <nc r="D82">
      <v>2635</v>
    </nc>
  </rcc>
  <rcc rId="41921" sId="5">
    <oc r="D83">
      <v>16570</v>
    </oc>
    <nc r="D83">
      <v>16830</v>
    </nc>
  </rcc>
  <rcc rId="41922" sId="5">
    <oc r="D85">
      <v>26275</v>
    </oc>
    <nc r="D85">
      <v>26390</v>
    </nc>
  </rcc>
  <rcc rId="41923" sId="5">
    <oc r="D86">
      <v>27750</v>
    </oc>
    <nc r="D86">
      <v>27815</v>
    </nc>
  </rcc>
  <rcc rId="41924" sId="5">
    <oc r="D87">
      <v>9215</v>
    </oc>
    <nc r="D87">
      <v>9280</v>
    </nc>
  </rcc>
  <rcc rId="41925" sId="5">
    <oc r="D88">
      <v>3165</v>
    </oc>
    <nc r="D88">
      <v>3175</v>
    </nc>
  </rcc>
  <rcc rId="41926" sId="5">
    <oc r="D89">
      <v>46375</v>
    </oc>
    <nc r="D89">
      <v>47815</v>
    </nc>
  </rcc>
  <rcc rId="41927" sId="5">
    <oc r="D90">
      <v>27875</v>
    </oc>
    <nc r="D90">
      <v>27945</v>
    </nc>
  </rcc>
  <rcc rId="41928" sId="5">
    <oc r="D91">
      <v>71890</v>
    </oc>
    <nc r="D91">
      <v>72415</v>
    </nc>
  </rcc>
  <rcc rId="41929" sId="5">
    <oc r="D92">
      <v>42760</v>
    </oc>
    <nc r="D92">
      <v>43075</v>
    </nc>
  </rcc>
  <rcc rId="41930" sId="5">
    <oc r="D93">
      <v>805</v>
    </oc>
    <nc r="D93">
      <v>1105</v>
    </nc>
  </rcc>
  <rcc rId="41931" sId="5">
    <oc r="D94">
      <v>3820</v>
    </oc>
    <nc r="D94">
      <v>4095</v>
    </nc>
  </rcc>
  <rcc rId="41932" sId="5">
    <oc r="D95">
      <v>23405</v>
    </oc>
    <nc r="D95">
      <v>23885</v>
    </nc>
  </rcc>
  <rcc rId="41933" sId="5">
    <oc r="D96">
      <v>10070</v>
    </oc>
    <nc r="D96">
      <v>10235</v>
    </nc>
  </rcc>
  <rcc rId="41934" sId="5">
    <oc r="D97">
      <v>36390</v>
    </oc>
    <nc r="D97">
      <v>36655</v>
    </nc>
  </rcc>
  <rcc rId="41935" sId="5">
    <oc r="D98">
      <v>9245</v>
    </oc>
    <nc r="D98">
      <v>9385</v>
    </nc>
  </rcc>
  <rcc rId="41936" sId="5">
    <oc r="D99">
      <v>50530</v>
    </oc>
    <nc r="D99">
      <v>51105</v>
    </nc>
  </rcc>
  <rcc rId="41937" sId="5">
    <oc r="D100">
      <v>33060</v>
    </oc>
    <nc r="D100">
      <v>33350</v>
    </nc>
  </rcc>
  <rcc rId="41938" sId="5">
    <oc r="D101">
      <v>35560</v>
    </oc>
    <nc r="D101">
      <v>36250</v>
    </nc>
  </rcc>
  <rcc rId="41939" sId="5">
    <oc r="D102">
      <v>19750</v>
    </oc>
    <nc r="D102">
      <v>20105</v>
    </nc>
  </rcc>
  <rcc rId="41940" sId="5">
    <oc r="D103">
      <v>16150</v>
    </oc>
    <nc r="D103">
      <v>16330</v>
    </nc>
  </rcc>
  <rcc rId="41941" sId="5">
    <oc r="D104">
      <v>24800</v>
    </oc>
    <nc r="D104">
      <v>24910</v>
    </nc>
  </rcc>
  <rcc rId="41942" sId="5">
    <oc r="D105">
      <v>5495</v>
    </oc>
    <nc r="D105">
      <v>5630</v>
    </nc>
  </rcc>
  <rcc rId="41943" sId="5">
    <oc r="D106">
      <v>10625</v>
    </oc>
    <nc r="D106">
      <v>10820</v>
    </nc>
  </rcc>
  <rcc rId="41944" sId="5">
    <oc r="D108">
      <v>100480</v>
    </oc>
    <nc r="D108">
      <v>100770</v>
    </nc>
  </rcc>
  <rcc rId="41945" sId="5">
    <oc r="D109">
      <v>35440</v>
    </oc>
    <nc r="D109">
      <v>35475</v>
    </nc>
  </rcc>
  <rcc rId="41946" sId="5">
    <oc r="D110">
      <v>18450</v>
    </oc>
    <nc r="D110">
      <v>18885</v>
    </nc>
  </rcc>
  <rcc rId="41947" sId="5">
    <oc r="D111">
      <v>32300</v>
    </oc>
    <nc r="D111">
      <v>32855</v>
    </nc>
  </rcc>
  <rcc rId="41948" sId="5">
    <oc r="D112">
      <v>6620</v>
    </oc>
    <nc r="D112">
      <v>6715</v>
    </nc>
  </rcc>
  <rcc rId="41949" sId="5">
    <oc r="D113">
      <v>20170</v>
    </oc>
    <nc r="D113">
      <v>20310</v>
    </nc>
  </rcc>
  <rcc rId="41950" sId="5">
    <oc r="D114">
      <v>13610</v>
    </oc>
    <nc r="D114">
      <v>13685</v>
    </nc>
  </rcc>
  <rcc rId="41951" sId="5">
    <oc r="D115">
      <v>49210</v>
    </oc>
    <nc r="D115">
      <v>49435</v>
    </nc>
  </rcc>
  <rcc rId="41952" sId="5">
    <oc r="D116">
      <v>38525</v>
    </oc>
    <nc r="D116">
      <v>38760</v>
    </nc>
  </rcc>
  <rcc rId="41953" sId="5">
    <oc r="D117">
      <v>98900</v>
    </oc>
    <nc r="D117">
      <v>99205</v>
    </nc>
  </rcc>
  <rcc rId="41954" sId="5">
    <oc r="D118">
      <v>45370</v>
    </oc>
    <nc r="D118">
      <v>45815</v>
    </nc>
  </rcc>
  <rcc rId="41955" sId="5">
    <oc r="D119">
      <v>4180</v>
    </oc>
    <nc r="D119">
      <v>4425</v>
    </nc>
  </rcc>
  <rcc rId="41956" sId="5">
    <oc r="D120">
      <v>89180</v>
    </oc>
    <nc r="D120">
      <v>89435</v>
    </nc>
  </rcc>
  <rcc rId="41957" sId="5">
    <oc r="D122">
      <v>16555</v>
    </oc>
    <nc r="D122">
      <v>16650</v>
    </nc>
  </rcc>
  <rcc rId="41958" sId="5">
    <oc r="D123">
      <v>5810</v>
    </oc>
    <nc r="D123">
      <v>5890</v>
    </nc>
  </rcc>
  <rcc rId="41959" sId="5">
    <oc r="D124">
      <v>9780</v>
    </oc>
    <nc r="D124">
      <v>9855</v>
    </nc>
  </rcc>
  <rcc rId="41960" sId="5">
    <oc r="D125">
      <v>11400</v>
    </oc>
    <nc r="D125">
      <v>11565</v>
    </nc>
  </rcc>
  <rcc rId="41961" sId="5">
    <oc r="D126">
      <v>33780</v>
    </oc>
    <nc r="D126">
      <v>34105</v>
    </nc>
  </rcc>
  <rcc rId="41962" sId="5">
    <oc r="D127">
      <v>67335</v>
    </oc>
    <nc r="D127">
      <v>68190</v>
    </nc>
  </rcc>
  <rcc rId="41963" sId="5">
    <oc r="D128">
      <v>13450</v>
    </oc>
    <nc r="D128">
      <v>13800</v>
    </nc>
  </rcc>
  <rcc rId="41964" sId="5">
    <oc r="D129">
      <v>17110</v>
    </oc>
    <nc r="D129">
      <v>17300</v>
    </nc>
  </rcc>
  <rcc rId="41965" sId="5">
    <oc r="D131">
      <v>9050</v>
    </oc>
    <nc r="D131">
      <v>9100</v>
    </nc>
  </rcc>
  <rcc rId="41966" sId="5">
    <oc r="D132">
      <v>10480</v>
    </oc>
    <nc r="D132">
      <v>10580</v>
    </nc>
  </rcc>
  <rcc rId="41967" sId="5">
    <oc r="D133">
      <v>20350</v>
    </oc>
    <nc r="D133">
      <v>20540</v>
    </nc>
  </rcc>
  <rcc rId="41968" sId="5">
    <oc r="D134">
      <v>20280</v>
    </oc>
    <nc r="D134">
      <v>20430</v>
    </nc>
  </rcc>
  <rcc rId="41969" sId="5">
    <oc r="D136">
      <v>61200</v>
    </oc>
    <nc r="D136">
      <v>61435</v>
    </nc>
  </rcc>
  <rcc rId="41970" sId="5">
    <oc r="D137">
      <v>30970</v>
    </oc>
    <nc r="D137">
      <v>31200</v>
    </nc>
  </rcc>
  <rcc rId="41971" sId="5">
    <oc r="D138">
      <v>31390</v>
    </oc>
    <nc r="D138">
      <v>31730</v>
    </nc>
  </rcc>
  <rcc rId="41972" sId="5">
    <oc r="D139">
      <v>42270</v>
    </oc>
    <nc r="D139">
      <v>42470</v>
    </nc>
  </rcc>
  <rcc rId="41973" sId="5">
    <oc r="D140">
      <v>20650</v>
    </oc>
    <nc r="D140">
      <v>20815</v>
    </nc>
  </rcc>
  <rcc rId="41974" sId="5">
    <oc r="D141">
      <v>9845</v>
    </oc>
    <nc r="D141">
      <v>9860</v>
    </nc>
  </rcc>
  <rcc rId="41975" sId="5">
    <oc r="D142">
      <v>29845</v>
    </oc>
    <nc r="D142">
      <v>30245</v>
    </nc>
  </rcc>
  <rcc rId="41976" sId="5">
    <oc r="D143">
      <v>42920</v>
    </oc>
    <nc r="D143">
      <v>43040</v>
    </nc>
  </rcc>
  <rcc rId="41977" sId="5">
    <oc r="D144">
      <v>62000</v>
    </oc>
    <nc r="D144">
      <v>62645</v>
    </nc>
  </rcc>
  <rcc rId="41978" sId="5">
    <oc r="D145">
      <v>12525</v>
    </oc>
    <nc r="D145">
      <v>12755</v>
    </nc>
  </rcc>
  <rcc rId="41979" sId="5">
    <oc r="D146">
      <v>14700</v>
    </oc>
    <nc r="D146">
      <v>14940</v>
    </nc>
  </rcc>
  <rcc rId="41980" sId="5">
    <oc r="D147">
      <v>32870</v>
    </oc>
    <nc r="D147">
      <v>33135</v>
    </nc>
  </rcc>
  <rcc rId="41981" sId="5">
    <oc r="D148">
      <v>15985</v>
    </oc>
    <nc r="D148">
      <v>16490</v>
    </nc>
  </rcc>
  <rcc rId="41982" sId="5">
    <oc r="D149">
      <v>41275</v>
    </oc>
    <nc r="D149">
      <v>41365</v>
    </nc>
  </rcc>
  <rcc rId="41983" sId="5">
    <oc r="D151">
      <v>48225</v>
    </oc>
    <nc r="D151">
      <v>48550</v>
    </nc>
  </rcc>
  <rcc rId="41984" sId="5">
    <oc r="D152">
      <v>24580</v>
    </oc>
    <nc r="D152">
      <v>24730</v>
    </nc>
  </rcc>
  <rcc rId="41985" sId="5">
    <oc r="D154">
      <v>30285</v>
    </oc>
    <nc r="D154">
      <v>30490</v>
    </nc>
  </rcc>
  <rcc rId="41986" sId="5">
    <oc r="D155">
      <v>82800</v>
    </oc>
    <nc r="D155">
      <v>83430</v>
    </nc>
  </rcc>
  <rcc rId="41987" sId="5">
    <oc r="D156">
      <v>27500</v>
    </oc>
    <nc r="D156">
      <v>27815</v>
    </nc>
  </rcc>
  <rcc rId="41988" sId="5">
    <oc r="D157">
      <v>39000</v>
    </oc>
    <nc r="D157">
      <v>39315</v>
    </nc>
  </rcc>
  <rcc rId="41989" sId="5">
    <oc r="D158">
      <v>6900</v>
    </oc>
    <nc r="D158">
      <v>7160</v>
    </nc>
  </rcc>
  <rcc rId="41990" sId="5">
    <oc r="D159">
      <v>8690</v>
    </oc>
    <nc r="D159">
      <v>8795</v>
    </nc>
  </rcc>
  <rcc rId="41991" sId="5">
    <oc r="D160">
      <v>17930</v>
    </oc>
    <nc r="D160">
      <v>18445</v>
    </nc>
  </rcc>
  <rcc rId="41992" sId="5">
    <oc r="D161">
      <v>93050</v>
    </oc>
    <nc r="D161">
      <v>93245</v>
    </nc>
  </rcc>
  <rcc rId="41993" sId="5">
    <oc r="D162">
      <v>78630</v>
    </oc>
    <nc r="D162">
      <v>79570</v>
    </nc>
  </rcc>
  <rcc rId="41994" sId="5">
    <oc r="D163">
      <v>22855</v>
    </oc>
    <nc r="D163">
      <v>23145</v>
    </nc>
  </rcc>
  <rcc rId="41995" sId="5">
    <oc r="D164">
      <v>46980</v>
    </oc>
    <nc r="D164">
      <v>46995</v>
    </nc>
  </rcc>
  <rcc rId="41996" sId="5">
    <oc r="D165">
      <v>1370</v>
    </oc>
    <nc r="D165">
      <v>1815</v>
    </nc>
  </rcc>
  <rcc rId="41997" sId="5">
    <oc r="D166">
      <v>24900</v>
    </oc>
    <nc r="D166">
      <v>25070</v>
    </nc>
  </rcc>
  <rcc rId="41998" sId="5">
    <oc r="D167">
      <v>2380</v>
    </oc>
    <nc r="D167">
      <v>2480</v>
    </nc>
  </rcc>
  <rcc rId="41999" sId="5">
    <oc r="D168">
      <v>14410</v>
    </oc>
    <nc r="D168">
      <v>14520</v>
    </nc>
  </rcc>
  <rcc rId="42000" sId="5">
    <oc r="D169">
      <v>13975</v>
    </oc>
    <nc r="D169">
      <v>14100</v>
    </nc>
  </rcc>
  <rcc rId="42001" sId="5">
    <oc r="D170">
      <v>12380</v>
    </oc>
    <nc r="D170">
      <v>12600</v>
    </nc>
  </rcc>
  <rcc rId="42002" sId="5">
    <oc r="D171">
      <v>73660</v>
    </oc>
    <nc r="D171">
      <v>73910</v>
    </nc>
  </rcc>
  <rcc rId="42003" sId="5">
    <oc r="D172">
      <v>42010</v>
    </oc>
    <nc r="D172">
      <v>42240</v>
    </nc>
  </rcc>
  <rcc rId="42004" sId="5">
    <oc r="D173">
      <v>21730</v>
    </oc>
    <nc r="D173">
      <v>21955</v>
    </nc>
  </rcc>
  <rcc rId="42005" sId="5">
    <oc r="D174">
      <v>11570</v>
    </oc>
    <nc r="D174">
      <v>11755</v>
    </nc>
  </rcc>
  <rcc rId="42006" sId="5">
    <oc r="D175">
      <v>56240</v>
    </oc>
    <nc r="D175">
      <v>56410</v>
    </nc>
  </rcc>
  <rcc rId="42007" sId="5">
    <oc r="D176">
      <v>46270</v>
    </oc>
    <nc r="D176">
      <v>46450</v>
    </nc>
  </rcc>
  <rcc rId="42008" sId="5">
    <oc r="D177">
      <v>37260</v>
    </oc>
    <nc r="D177">
      <v>37800</v>
    </nc>
  </rcc>
  <rcc rId="42009" sId="5">
    <oc r="D178">
      <v>1385</v>
    </oc>
    <nc r="D178">
      <v>2065</v>
    </nc>
  </rcc>
  <rcc rId="42010" sId="5">
    <oc r="D179">
      <v>51880</v>
    </oc>
    <nc r="D179">
      <v>52150</v>
    </nc>
  </rcc>
  <rcc rId="42011" sId="5">
    <oc r="D180">
      <v>41070</v>
    </oc>
    <nc r="D180">
      <v>41345</v>
    </nc>
  </rcc>
  <rcc rId="42012" sId="5">
    <oc r="D181">
      <v>11950</v>
    </oc>
    <nc r="D181">
      <v>12130</v>
    </nc>
  </rcc>
  <rcc rId="42013" sId="5">
    <oc r="D182">
      <v>10420</v>
    </oc>
    <nc r="D182">
      <v>10595</v>
    </nc>
  </rcc>
  <rcc rId="42014" sId="5">
    <oc r="D183">
      <v>33025</v>
    </oc>
    <nc r="D183">
      <v>33215</v>
    </nc>
  </rcc>
  <rcc rId="42015" sId="5">
    <oc r="D184">
      <v>25810</v>
    </oc>
    <nc r="D184">
      <v>26075</v>
    </nc>
  </rcc>
  <rcc rId="42016" sId="5">
    <oc r="D185">
      <v>12190</v>
    </oc>
    <nc r="D185">
      <v>12400</v>
    </nc>
  </rcc>
  <rcc rId="42017" sId="5">
    <oc r="D186">
      <v>21230</v>
    </oc>
    <nc r="D186">
      <v>21520</v>
    </nc>
  </rcc>
  <rcc rId="42018" sId="5">
    <oc r="D187">
      <v>41115</v>
    </oc>
    <nc r="D187">
      <v>41180</v>
    </nc>
  </rcc>
  <rcc rId="42019" sId="5">
    <oc r="D188">
      <v>14830</v>
    </oc>
    <nc r="D188">
      <v>15135</v>
    </nc>
  </rcc>
  <rcc rId="42020" sId="5">
    <oc r="D189">
      <v>128300</v>
    </oc>
    <nc r="D189">
      <v>128915</v>
    </nc>
  </rcc>
  <rcc rId="42021" sId="5">
    <oc r="D190">
      <v>10000</v>
    </oc>
    <nc r="D190">
      <v>10305</v>
    </nc>
  </rcc>
  <rcc rId="42022" sId="5">
    <oc r="D191">
      <v>29380</v>
    </oc>
    <nc r="D191">
      <v>29855</v>
    </nc>
  </rcc>
  <rcc rId="42023" sId="5">
    <oc r="D192">
      <v>37665</v>
    </oc>
    <nc r="D192">
      <v>38445</v>
    </nc>
  </rcc>
  <rcc rId="42024" sId="5">
    <oc r="D193">
      <v>28940</v>
    </oc>
    <nc r="D193">
      <v>29055</v>
    </nc>
  </rcc>
  <rcc rId="42025" sId="5">
    <oc r="D195">
      <v>11540</v>
    </oc>
    <nc r="D195">
      <v>11685</v>
    </nc>
  </rcc>
  <rcc rId="42026" sId="5">
    <oc r="D196">
      <v>28995</v>
    </oc>
    <nc r="D196">
      <v>29860</v>
    </nc>
  </rcc>
  <rcc rId="42027" sId="5">
    <oc r="D197">
      <v>10780</v>
    </oc>
    <nc r="D197">
      <v>10895</v>
    </nc>
  </rcc>
  <rcc rId="42028" sId="5">
    <oc r="D198">
      <v>19425</v>
    </oc>
    <nc r="D198">
      <v>19605</v>
    </nc>
  </rcc>
  <rcc rId="42029" sId="5">
    <oc r="D199">
      <v>16725</v>
    </oc>
    <nc r="D199">
      <v>16775</v>
    </nc>
  </rcc>
  <rcc rId="42030" sId="5">
    <oc r="D201">
      <v>17750</v>
    </oc>
    <nc r="D201">
      <v>18015</v>
    </nc>
  </rcc>
  <rcc rId="42031" sId="5">
    <oc r="E6">
      <v>15390</v>
    </oc>
    <nc r="E6"/>
  </rcc>
  <rcc rId="42032" sId="5">
    <oc r="E7">
      <v>6060</v>
    </oc>
    <nc r="E7"/>
  </rcc>
  <rcc rId="42033" sId="5">
    <oc r="E8">
      <v>20400</v>
    </oc>
    <nc r="E8"/>
  </rcc>
  <rcc rId="42034" sId="5">
    <oc r="E9">
      <v>13280</v>
    </oc>
    <nc r="E9"/>
  </rcc>
  <rcc rId="42035" sId="5">
    <oc r="E10">
      <v>23175</v>
    </oc>
    <nc r="E10"/>
  </rcc>
  <rcc rId="42036" sId="5">
    <oc r="E11">
      <v>46035</v>
    </oc>
    <nc r="E11"/>
  </rcc>
  <rcc rId="42037" sId="5">
    <oc r="E12">
      <v>23160</v>
    </oc>
    <nc r="E12"/>
  </rcc>
  <rcc rId="42038" sId="5">
    <oc r="E13">
      <v>14780</v>
    </oc>
    <nc r="E13"/>
  </rcc>
  <rcc rId="42039" sId="5">
    <oc r="E14">
      <v>335</v>
    </oc>
    <nc r="E14"/>
  </rcc>
  <rcc rId="42040" sId="5">
    <oc r="E15">
      <v>20300</v>
    </oc>
    <nc r="E15"/>
  </rcc>
  <rcc rId="42041" sId="5">
    <oc r="E16">
      <v>8240</v>
    </oc>
    <nc r="E16"/>
  </rcc>
  <rcc rId="42042" sId="5">
    <oc r="E17">
      <v>34045</v>
    </oc>
    <nc r="E17"/>
  </rcc>
  <rcc rId="42043" sId="5">
    <oc r="E18">
      <v>20485</v>
    </oc>
    <nc r="E18"/>
  </rcc>
  <rcc rId="42044" sId="5">
    <oc r="E19">
      <v>15890</v>
    </oc>
    <nc r="E19"/>
  </rcc>
  <rcc rId="42045" sId="5">
    <oc r="E20">
      <v>57940</v>
    </oc>
    <nc r="E20"/>
  </rcc>
  <rcc rId="42046" sId="5">
    <oc r="E21">
      <v>72040</v>
    </oc>
    <nc r="E21"/>
  </rcc>
  <rcc rId="42047" sId="5">
    <oc r="E22">
      <v>56510</v>
    </oc>
    <nc r="E22"/>
  </rcc>
  <rcc rId="42048" sId="5">
    <oc r="E23">
      <v>12960</v>
    </oc>
    <nc r="E23"/>
  </rcc>
  <rcc rId="42049" sId="5">
    <oc r="E24">
      <v>9450</v>
    </oc>
    <nc r="E24"/>
  </rcc>
  <rcc rId="42050" sId="5">
    <oc r="E25">
      <v>14560</v>
    </oc>
    <nc r="E25"/>
  </rcc>
  <rcc rId="42051" sId="5">
    <oc r="E26">
      <v>9805</v>
    </oc>
    <nc r="E26"/>
  </rcc>
  <rcc rId="42052" sId="5">
    <oc r="E27">
      <v>6370</v>
    </oc>
    <nc r="E27"/>
  </rcc>
  <rcc rId="42053" sId="5">
    <oc r="E28">
      <v>7985</v>
    </oc>
    <nc r="E28"/>
  </rcc>
  <rcc rId="42054" sId="5">
    <oc r="E29">
      <v>26175</v>
    </oc>
    <nc r="E29"/>
  </rcc>
  <rcc rId="42055" sId="5">
    <oc r="E30">
      <v>64760</v>
    </oc>
    <nc r="E30"/>
  </rcc>
  <rcc rId="42056" sId="5">
    <oc r="E31">
      <v>22385</v>
    </oc>
    <nc r="E31"/>
  </rcc>
  <rcc rId="42057" sId="5">
    <oc r="E32">
      <v>20190</v>
    </oc>
    <nc r="E32"/>
  </rcc>
  <rcc rId="42058" sId="5">
    <oc r="E33">
      <v>56440</v>
    </oc>
    <nc r="E33"/>
  </rcc>
  <rcc rId="42059" sId="5">
    <oc r="E34">
      <v>14890</v>
    </oc>
    <nc r="E34"/>
  </rcc>
  <rcc rId="42060" sId="5">
    <oc r="E35">
      <v>11640</v>
    </oc>
    <nc r="E35"/>
  </rcc>
  <rcc rId="42061" sId="5">
    <oc r="E36">
      <v>72505</v>
    </oc>
    <nc r="E36"/>
  </rcc>
  <rcc rId="42062" sId="5">
    <oc r="E37">
      <v>29350</v>
    </oc>
    <nc r="E37"/>
  </rcc>
  <rcc rId="42063" sId="5">
    <oc r="E38">
      <v>95450</v>
    </oc>
    <nc r="E38"/>
  </rcc>
  <rcc rId="42064" sId="5">
    <oc r="E39">
      <v>14065</v>
    </oc>
    <nc r="E39"/>
  </rcc>
  <rcc rId="42065" sId="5">
    <oc r="E40">
      <v>66555</v>
    </oc>
    <nc r="E40"/>
  </rcc>
  <rcc rId="42066" sId="5">
    <oc r="E41">
      <v>20770</v>
    </oc>
    <nc r="E41"/>
  </rcc>
  <rcc rId="42067" sId="5">
    <oc r="E42">
      <v>110200</v>
    </oc>
    <nc r="E42"/>
  </rcc>
  <rcc rId="42068" sId="5">
    <oc r="E43">
      <v>15685</v>
    </oc>
    <nc r="E43"/>
  </rcc>
  <rcc rId="42069" sId="5">
    <oc r="E44">
      <v>23760</v>
    </oc>
    <nc r="E44"/>
  </rcc>
  <rcc rId="42070" sId="5">
    <oc r="E45">
      <v>21785</v>
    </oc>
    <nc r="E45"/>
  </rcc>
  <rcc rId="42071" sId="5">
    <oc r="E46">
      <v>1335</v>
    </oc>
    <nc r="E46"/>
  </rcc>
  <rcc rId="42072" sId="5">
    <oc r="E47">
      <v>14105</v>
    </oc>
    <nc r="E47"/>
  </rcc>
  <rcc rId="42073" sId="5">
    <oc r="E48">
      <v>27355</v>
    </oc>
    <nc r="E48"/>
  </rcc>
  <rcc rId="42074" sId="5">
    <oc r="E49">
      <v>36225</v>
    </oc>
    <nc r="E49"/>
  </rcc>
  <rcc rId="42075" sId="5">
    <oc r="E50">
      <v>21515</v>
    </oc>
    <nc r="E50"/>
  </rcc>
  <rcc rId="42076" sId="5">
    <oc r="E51">
      <v>4380</v>
    </oc>
    <nc r="E51"/>
  </rcc>
  <rcc rId="42077" sId="5">
    <oc r="E52">
      <v>24270</v>
    </oc>
    <nc r="E52"/>
  </rcc>
  <rcc rId="42078" sId="5">
    <oc r="E53">
      <v>37375</v>
    </oc>
    <nc r="E53"/>
  </rcc>
  <rcc rId="42079" sId="5">
    <oc r="E54">
      <v>45445</v>
    </oc>
    <nc r="E54"/>
  </rcc>
  <rcc rId="42080" sId="5">
    <oc r="E55">
      <v>11050</v>
    </oc>
    <nc r="E55"/>
  </rcc>
  <rcc rId="42081" sId="5">
    <oc r="E56">
      <v>272360</v>
    </oc>
    <nc r="E56"/>
  </rcc>
  <rcc rId="42082" sId="5">
    <oc r="E57">
      <v>34565</v>
    </oc>
    <nc r="E57"/>
  </rcc>
  <rcc rId="42083" sId="5">
    <oc r="E58">
      <v>13655</v>
    </oc>
    <nc r="E58"/>
  </rcc>
  <rcc rId="42084" sId="5">
    <oc r="E61">
      <v>4890</v>
    </oc>
    <nc r="E61"/>
  </rcc>
  <rcc rId="42085" sId="5">
    <oc r="E62">
      <v>9865</v>
    </oc>
    <nc r="E62"/>
  </rcc>
  <rcc rId="42086" sId="5">
    <oc r="E63">
      <v>2840</v>
    </oc>
    <nc r="E63"/>
  </rcc>
  <rcc rId="42087" sId="5">
    <oc r="E64">
      <v>21545</v>
    </oc>
    <nc r="E64"/>
  </rcc>
  <rcc rId="42088" sId="5">
    <oc r="E65">
      <v>7880</v>
    </oc>
    <nc r="E65"/>
  </rcc>
  <rcc rId="42089" sId="5">
    <oc r="E66">
      <v>25260</v>
    </oc>
    <nc r="E66"/>
  </rcc>
  <rcc rId="42090" sId="5">
    <oc r="E67">
      <v>37215</v>
    </oc>
    <nc r="E67"/>
  </rcc>
  <rcc rId="42091" sId="5">
    <oc r="E68">
      <v>7035</v>
    </oc>
    <nc r="E68"/>
  </rcc>
  <rcc rId="42092" sId="5">
    <oc r="E69">
      <v>2365</v>
    </oc>
    <nc r="E69"/>
  </rcc>
  <rcc rId="42093" sId="5">
    <oc r="E70">
      <v>20975</v>
    </oc>
    <nc r="E70"/>
  </rcc>
  <rcc rId="42094" sId="5">
    <oc r="E71">
      <v>37690</v>
    </oc>
    <nc r="E71"/>
  </rcc>
  <rcc rId="42095" sId="5">
    <oc r="E72">
      <v>34915</v>
    </oc>
    <nc r="E72"/>
  </rcc>
  <rcc rId="42096" sId="5">
    <oc r="E73">
      <v>4450</v>
    </oc>
    <nc r="E73"/>
  </rcc>
  <rcc rId="42097" sId="5">
    <oc r="E74">
      <v>10920</v>
    </oc>
    <nc r="E74"/>
  </rcc>
  <rcc rId="42098" sId="5">
    <oc r="E75">
      <v>6000</v>
    </oc>
    <nc r="E75"/>
  </rcc>
  <rcc rId="42099" sId="5">
    <oc r="E76">
      <v>64345</v>
    </oc>
    <nc r="E76"/>
  </rcc>
  <rcc rId="42100" sId="5">
    <oc r="E77">
      <v>14150</v>
    </oc>
    <nc r="E77"/>
  </rcc>
  <rcc rId="42101" sId="5">
    <oc r="E78">
      <v>12955</v>
    </oc>
    <nc r="E78"/>
  </rcc>
  <rcc rId="42102" sId="5">
    <oc r="E79">
      <v>11420</v>
    </oc>
    <nc r="E79"/>
  </rcc>
  <rcc rId="42103" sId="5">
    <oc r="E80">
      <v>9450</v>
    </oc>
    <nc r="E80"/>
  </rcc>
  <rcc rId="42104" sId="5">
    <oc r="E81">
      <v>11375</v>
    </oc>
    <nc r="E81"/>
  </rcc>
  <rcc rId="42105" sId="5">
    <oc r="E82">
      <v>2635</v>
    </oc>
    <nc r="E82"/>
  </rcc>
  <rcc rId="42106" sId="5">
    <oc r="E83">
      <v>16830</v>
    </oc>
    <nc r="E83"/>
  </rcc>
  <rcc rId="42107" sId="5">
    <oc r="E84">
      <v>245</v>
    </oc>
    <nc r="E84"/>
  </rcc>
  <rcc rId="42108" sId="5">
    <oc r="E85">
      <v>26390</v>
    </oc>
    <nc r="E85"/>
  </rcc>
  <rcc rId="42109" sId="5">
    <oc r="E86">
      <v>27815</v>
    </oc>
    <nc r="E86"/>
  </rcc>
  <rcc rId="42110" sId="5">
    <oc r="E87">
      <v>9280</v>
    </oc>
    <nc r="E87"/>
  </rcc>
  <rcc rId="42111" sId="5">
    <oc r="E88">
      <v>3175</v>
    </oc>
    <nc r="E88"/>
  </rcc>
  <rcc rId="42112" sId="5">
    <oc r="E89">
      <v>47815</v>
    </oc>
    <nc r="E89"/>
  </rcc>
  <rcc rId="42113" sId="5">
    <oc r="E90">
      <v>27945</v>
    </oc>
    <nc r="E90"/>
  </rcc>
  <rcc rId="42114" sId="5">
    <oc r="E91">
      <v>72415</v>
    </oc>
    <nc r="E91"/>
  </rcc>
  <rcc rId="42115" sId="5">
    <oc r="E92">
      <v>43075</v>
    </oc>
    <nc r="E92"/>
  </rcc>
  <rcc rId="42116" sId="5">
    <oc r="E93">
      <v>1105</v>
    </oc>
    <nc r="E93"/>
  </rcc>
  <rcc rId="42117" sId="5">
    <oc r="E94">
      <v>4095</v>
    </oc>
    <nc r="E94"/>
  </rcc>
  <rcc rId="42118" sId="5">
    <oc r="E95">
      <v>23885</v>
    </oc>
    <nc r="E95"/>
  </rcc>
  <rcc rId="42119" sId="5">
    <oc r="E96">
      <v>10235</v>
    </oc>
    <nc r="E96"/>
  </rcc>
  <rcc rId="42120" sId="5">
    <oc r="E97">
      <v>36655</v>
    </oc>
    <nc r="E97"/>
  </rcc>
  <rcc rId="42121" sId="5">
    <oc r="E98">
      <v>9385</v>
    </oc>
    <nc r="E98"/>
  </rcc>
  <rcc rId="42122" sId="5">
    <oc r="E99">
      <v>51105</v>
    </oc>
    <nc r="E99"/>
  </rcc>
  <rcc rId="42123" sId="5">
    <oc r="E100">
      <v>33350</v>
    </oc>
    <nc r="E100"/>
  </rcc>
  <rcc rId="42124" sId="5">
    <oc r="E101">
      <v>36250</v>
    </oc>
    <nc r="E101"/>
  </rcc>
  <rcc rId="42125" sId="5">
    <oc r="E102">
      <v>20105</v>
    </oc>
    <nc r="E102"/>
  </rcc>
  <rcc rId="42126" sId="5">
    <oc r="E103">
      <v>16330</v>
    </oc>
    <nc r="E103"/>
  </rcc>
  <rcc rId="42127" sId="5">
    <oc r="E104">
      <v>24910</v>
    </oc>
    <nc r="E104"/>
  </rcc>
  <rcc rId="42128" sId="5">
    <oc r="E105">
      <v>5630</v>
    </oc>
    <nc r="E105"/>
  </rcc>
  <rcc rId="42129" sId="5">
    <oc r="E106">
      <v>10820</v>
    </oc>
    <nc r="E106"/>
  </rcc>
  <rcc rId="42130" sId="5">
    <oc r="E107">
      <v>5480</v>
    </oc>
    <nc r="E107"/>
  </rcc>
  <rcc rId="42131" sId="5">
    <oc r="E108">
      <v>100770</v>
    </oc>
    <nc r="E108"/>
  </rcc>
  <rcc rId="42132" sId="5">
    <oc r="E109">
      <v>35475</v>
    </oc>
    <nc r="E109"/>
  </rcc>
  <rcc rId="42133" sId="5">
    <oc r="E110">
      <v>18885</v>
    </oc>
    <nc r="E110"/>
  </rcc>
  <rcc rId="42134" sId="5">
    <oc r="E111">
      <v>32855</v>
    </oc>
    <nc r="E111"/>
  </rcc>
  <rcc rId="42135" sId="5">
    <oc r="E112">
      <v>6715</v>
    </oc>
    <nc r="E112"/>
  </rcc>
  <rcc rId="42136" sId="5">
    <oc r="E113">
      <v>20310</v>
    </oc>
    <nc r="E113"/>
  </rcc>
  <rcc rId="42137" sId="5">
    <oc r="E114">
      <v>13685</v>
    </oc>
    <nc r="E114"/>
  </rcc>
  <rcc rId="42138" sId="5">
    <oc r="E115">
      <v>49435</v>
    </oc>
    <nc r="E115"/>
  </rcc>
  <rcc rId="42139" sId="5">
    <oc r="E116">
      <v>38760</v>
    </oc>
    <nc r="E116"/>
  </rcc>
  <rcc rId="42140" sId="5">
    <oc r="E117">
      <v>99205</v>
    </oc>
    <nc r="E117"/>
  </rcc>
  <rcc rId="42141" sId="5">
    <oc r="E118">
      <v>45815</v>
    </oc>
    <nc r="E118"/>
  </rcc>
  <rcc rId="42142" sId="5">
    <oc r="E119">
      <v>4425</v>
    </oc>
    <nc r="E119"/>
  </rcc>
  <rcc rId="42143" sId="5">
    <oc r="E120">
      <v>89435</v>
    </oc>
    <nc r="E120"/>
  </rcc>
  <rcc rId="42144" sId="5">
    <oc r="E122">
      <v>16650</v>
    </oc>
    <nc r="E122"/>
  </rcc>
  <rcc rId="42145" sId="5">
    <oc r="E123">
      <v>5890</v>
    </oc>
    <nc r="E123"/>
  </rcc>
  <rcc rId="42146" sId="5">
    <oc r="E124">
      <v>9855</v>
    </oc>
    <nc r="E124"/>
  </rcc>
  <rcc rId="42147" sId="5">
    <oc r="E125">
      <v>11565</v>
    </oc>
    <nc r="E125"/>
  </rcc>
  <rcc rId="42148" sId="5">
    <oc r="E126">
      <v>34105</v>
    </oc>
    <nc r="E126"/>
  </rcc>
  <rcc rId="42149" sId="5">
    <oc r="E127">
      <v>68190</v>
    </oc>
    <nc r="E127"/>
  </rcc>
  <rcc rId="42150" sId="5">
    <oc r="E128">
      <v>13800</v>
    </oc>
    <nc r="E128"/>
  </rcc>
  <rcc rId="42151" sId="5">
    <oc r="E129">
      <v>17300</v>
    </oc>
    <nc r="E129"/>
  </rcc>
  <rcc rId="42152" sId="5">
    <oc r="E130">
      <v>12540</v>
    </oc>
    <nc r="E130"/>
  </rcc>
  <rcc rId="42153" sId="5">
    <oc r="E131">
      <v>9100</v>
    </oc>
    <nc r="E131"/>
  </rcc>
  <rcc rId="42154" sId="5">
    <oc r="E132">
      <v>10580</v>
    </oc>
    <nc r="E132"/>
  </rcc>
  <rcc rId="42155" sId="5">
    <oc r="E133">
      <v>20540</v>
    </oc>
    <nc r="E133"/>
  </rcc>
  <rcc rId="42156" sId="5">
    <oc r="E134">
      <v>20430</v>
    </oc>
    <nc r="E134"/>
  </rcc>
  <rcc rId="42157" sId="5">
    <oc r="E135">
      <v>32890</v>
    </oc>
    <nc r="E135"/>
  </rcc>
  <rcc rId="42158" sId="5">
    <oc r="E136">
      <v>61435</v>
    </oc>
    <nc r="E136"/>
  </rcc>
  <rcc rId="42159" sId="5">
    <oc r="E137">
      <v>31200</v>
    </oc>
    <nc r="E137"/>
  </rcc>
  <rcc rId="42160" sId="5">
    <oc r="E138">
      <v>31730</v>
    </oc>
    <nc r="E138"/>
  </rcc>
  <rcc rId="42161" sId="5">
    <oc r="E139">
      <v>42470</v>
    </oc>
    <nc r="E139"/>
  </rcc>
  <rcc rId="42162" sId="5">
    <oc r="E140">
      <v>20815</v>
    </oc>
    <nc r="E140"/>
  </rcc>
  <rcc rId="42163" sId="5">
    <oc r="E141">
      <v>9860</v>
    </oc>
    <nc r="E141"/>
  </rcc>
  <rcc rId="42164" sId="5">
    <oc r="E142">
      <v>30245</v>
    </oc>
    <nc r="E142"/>
  </rcc>
  <rcc rId="42165" sId="5">
    <oc r="E143">
      <v>43040</v>
    </oc>
    <nc r="E143"/>
  </rcc>
  <rcc rId="42166" sId="5">
    <oc r="E144">
      <v>62645</v>
    </oc>
    <nc r="E144"/>
  </rcc>
  <rcc rId="42167" sId="5">
    <oc r="E145">
      <v>12755</v>
    </oc>
    <nc r="E145"/>
  </rcc>
  <rcc rId="42168" sId="5">
    <oc r="E146">
      <v>14940</v>
    </oc>
    <nc r="E146"/>
  </rcc>
  <rcc rId="42169" sId="5">
    <oc r="E147">
      <v>33135</v>
    </oc>
    <nc r="E147"/>
  </rcc>
  <rcc rId="42170" sId="5">
    <oc r="E148">
      <v>16490</v>
    </oc>
    <nc r="E148"/>
  </rcc>
  <rcc rId="42171" sId="5">
    <oc r="E149">
      <v>41365</v>
    </oc>
    <nc r="E149"/>
  </rcc>
  <rcc rId="42172" sId="5">
    <oc r="E151">
      <v>48550</v>
    </oc>
    <nc r="E151"/>
  </rcc>
  <rcc rId="42173" sId="5">
    <oc r="E152">
      <v>24730</v>
    </oc>
    <nc r="E152"/>
  </rcc>
  <rcc rId="42174" sId="5">
    <oc r="E153">
      <v>1405</v>
    </oc>
    <nc r="E153"/>
  </rcc>
  <rcc rId="42175" sId="5">
    <oc r="E154">
      <v>30490</v>
    </oc>
    <nc r="E154"/>
  </rcc>
  <rcc rId="42176" sId="5">
    <oc r="E155">
      <v>83430</v>
    </oc>
    <nc r="E155"/>
  </rcc>
  <rcc rId="42177" sId="5">
    <oc r="E156">
      <v>27815</v>
    </oc>
    <nc r="E156"/>
  </rcc>
  <rcc rId="42178" sId="5">
    <oc r="E157">
      <v>39315</v>
    </oc>
    <nc r="E157"/>
  </rcc>
  <rcc rId="42179" sId="5">
    <oc r="E158">
      <v>7160</v>
    </oc>
    <nc r="E158"/>
  </rcc>
  <rcc rId="42180" sId="5">
    <oc r="E159">
      <v>8795</v>
    </oc>
    <nc r="E159"/>
  </rcc>
  <rcc rId="42181" sId="5">
    <oc r="E160">
      <v>18445</v>
    </oc>
    <nc r="E160"/>
  </rcc>
  <rcc rId="42182" sId="5">
    <oc r="E161">
      <v>93245</v>
    </oc>
    <nc r="E161"/>
  </rcc>
  <rcc rId="42183" sId="5">
    <oc r="E162">
      <v>79570</v>
    </oc>
    <nc r="E162"/>
  </rcc>
  <rcc rId="42184" sId="5">
    <oc r="E163">
      <v>23145</v>
    </oc>
    <nc r="E163"/>
  </rcc>
  <rcc rId="42185" sId="5">
    <oc r="E164">
      <v>46995</v>
    </oc>
    <nc r="E164"/>
  </rcc>
  <rcc rId="42186" sId="5">
    <oc r="E165">
      <v>1815</v>
    </oc>
    <nc r="E165"/>
  </rcc>
  <rcc rId="42187" sId="5">
    <oc r="E166">
      <v>25070</v>
    </oc>
    <nc r="E166"/>
  </rcc>
  <rcc rId="42188" sId="5">
    <oc r="E167">
      <v>2480</v>
    </oc>
    <nc r="E167"/>
  </rcc>
  <rcc rId="42189" sId="5">
    <oc r="E168">
      <v>14520</v>
    </oc>
    <nc r="E168"/>
  </rcc>
  <rcc rId="42190" sId="5">
    <oc r="E169">
      <v>14100</v>
    </oc>
    <nc r="E169"/>
  </rcc>
  <rcc rId="42191" sId="5">
    <oc r="E170">
      <v>12600</v>
    </oc>
    <nc r="E170"/>
  </rcc>
  <rcc rId="42192" sId="5">
    <oc r="E171">
      <v>73910</v>
    </oc>
    <nc r="E171"/>
  </rcc>
  <rcc rId="42193" sId="5">
    <oc r="E172">
      <v>42240</v>
    </oc>
    <nc r="E172"/>
  </rcc>
  <rcc rId="42194" sId="5">
    <oc r="E173">
      <v>21955</v>
    </oc>
    <nc r="E173"/>
  </rcc>
  <rcc rId="42195" sId="5">
    <oc r="E174">
      <v>11755</v>
    </oc>
    <nc r="E174"/>
  </rcc>
  <rcc rId="42196" sId="5">
    <oc r="E175">
      <v>56410</v>
    </oc>
    <nc r="E175"/>
  </rcc>
  <rcc rId="42197" sId="5">
    <oc r="E176">
      <v>46450</v>
    </oc>
    <nc r="E176"/>
  </rcc>
  <rcc rId="42198" sId="5">
    <oc r="E177">
      <v>37800</v>
    </oc>
    <nc r="E177"/>
  </rcc>
  <rcc rId="42199" sId="5">
    <oc r="E178">
      <v>2065</v>
    </oc>
    <nc r="E178"/>
  </rcc>
  <rcc rId="42200" sId="5">
    <oc r="E179">
      <v>52150</v>
    </oc>
    <nc r="E179"/>
  </rcc>
  <rcc rId="42201" sId="5">
    <oc r="E180">
      <v>41345</v>
    </oc>
    <nc r="E180"/>
  </rcc>
  <rcc rId="42202" sId="5">
    <oc r="E181">
      <v>12130</v>
    </oc>
    <nc r="E181"/>
  </rcc>
  <rcc rId="42203" sId="5">
    <oc r="E182">
      <v>10595</v>
    </oc>
    <nc r="E182"/>
  </rcc>
  <rcc rId="42204" sId="5">
    <oc r="E183">
      <v>33215</v>
    </oc>
    <nc r="E183"/>
  </rcc>
  <rcc rId="42205" sId="5">
    <oc r="E184">
      <v>26075</v>
    </oc>
    <nc r="E184"/>
  </rcc>
  <rcc rId="42206" sId="5">
    <oc r="E185">
      <v>12400</v>
    </oc>
    <nc r="E185"/>
  </rcc>
  <rcc rId="42207" sId="5">
    <oc r="E186">
      <v>21520</v>
    </oc>
    <nc r="E186"/>
  </rcc>
  <rcc rId="42208" sId="5">
    <oc r="E187">
      <v>41180</v>
    </oc>
    <nc r="E187"/>
  </rcc>
  <rcc rId="42209" sId="5">
    <oc r="E188">
      <v>15135</v>
    </oc>
    <nc r="E188"/>
  </rcc>
  <rcc rId="42210" sId="5">
    <oc r="E189">
      <v>128915</v>
    </oc>
    <nc r="E189"/>
  </rcc>
  <rcc rId="42211" sId="5">
    <oc r="E190">
      <v>10305</v>
    </oc>
    <nc r="E190"/>
  </rcc>
  <rcc rId="42212" sId="5">
    <oc r="E191">
      <v>29855</v>
    </oc>
    <nc r="E191"/>
  </rcc>
  <rcc rId="42213" sId="5">
    <oc r="E192">
      <v>38445</v>
    </oc>
    <nc r="E192"/>
  </rcc>
  <rcc rId="42214" sId="5">
    <oc r="E193">
      <v>29055</v>
    </oc>
    <nc r="E193"/>
  </rcc>
  <rcc rId="42215" sId="5">
    <oc r="E194">
      <v>10225</v>
    </oc>
    <nc r="E194"/>
  </rcc>
  <rcc rId="42216" sId="5">
    <oc r="E195">
      <v>11685</v>
    </oc>
    <nc r="E195"/>
  </rcc>
  <rcc rId="42217" sId="5">
    <oc r="E196">
      <v>29860</v>
    </oc>
    <nc r="E196"/>
  </rcc>
  <rcc rId="42218" sId="5">
    <oc r="E197">
      <v>10895</v>
    </oc>
    <nc r="E197"/>
  </rcc>
  <rcc rId="42219" sId="5">
    <oc r="E198">
      <v>19605</v>
    </oc>
    <nc r="E198"/>
  </rcc>
  <rcc rId="42220" sId="5">
    <oc r="E199">
      <v>16775</v>
    </oc>
    <nc r="E199"/>
  </rcc>
  <rcc rId="42221" sId="5">
    <oc r="E201">
      <v>18015</v>
    </oc>
    <nc r="E201"/>
  </rcc>
  <rcc rId="42222" sId="16">
    <oc r="F1" t="inlineStr">
      <is>
        <t>Февраль</t>
      </is>
    </oc>
    <nc r="F1" t="inlineStr">
      <is>
        <t>Март</t>
      </is>
    </nc>
  </rcc>
  <rcc rId="42223" sId="16" numFmtId="19">
    <oc r="D2">
      <v>45314</v>
    </oc>
    <nc r="D2">
      <v>45345</v>
    </nc>
  </rcc>
  <rcc rId="42224" sId="16" numFmtId="19">
    <oc r="E2">
      <v>45344</v>
    </oc>
    <nc r="E2">
      <v>45373</v>
    </nc>
  </rcc>
  <rcc rId="42225" sId="16">
    <oc r="D4">
      <v>1101</v>
    </oc>
    <nc r="D4">
      <v>1121</v>
    </nc>
  </rcc>
  <rfmt sheetId="16" sqref="D7" start="0" length="0">
    <dxf>
      <fill>
        <patternFill>
          <bgColor theme="4" tint="0.79998168889431442"/>
        </patternFill>
      </fill>
    </dxf>
  </rfmt>
  <rcc rId="42226" sId="16">
    <oc r="D8">
      <v>934</v>
    </oc>
    <nc r="D8">
      <v>953</v>
    </nc>
  </rcc>
  <rcc rId="42227" sId="16">
    <oc r="D9">
      <v>1975</v>
    </oc>
    <nc r="D9">
      <v>2091</v>
    </nc>
  </rcc>
  <rcc rId="42228" sId="16">
    <oc r="D11">
      <v>27450</v>
    </oc>
    <nc r="D11">
      <v>27550</v>
    </nc>
  </rcc>
  <rcc rId="42229" sId="16">
    <oc r="D12">
      <v>17147</v>
    </oc>
    <nc r="D12">
      <v>17233</v>
    </nc>
  </rcc>
  <rcc rId="42230" sId="16">
    <oc r="D13">
      <v>25797</v>
    </oc>
    <nc r="D13">
      <v>25910</v>
    </nc>
  </rcc>
  <rfmt sheetId="16" sqref="D15" start="0" length="0">
    <dxf>
      <fill>
        <patternFill>
          <bgColor theme="4" tint="0.79998168889431442"/>
        </patternFill>
      </fill>
    </dxf>
  </rfmt>
  <rcc rId="42231" sId="16">
    <oc r="D16">
      <v>8162</v>
    </oc>
    <nc r="D16">
      <v>8172</v>
    </nc>
  </rcc>
  <rcc rId="42232" sId="16">
    <oc r="D18">
      <v>4436</v>
    </oc>
    <nc r="D18">
      <v>4830</v>
    </nc>
  </rcc>
  <rcc rId="42233" sId="16">
    <oc r="D19">
      <v>20309</v>
    </oc>
    <nc r="D19">
      <v>20396</v>
    </nc>
  </rcc>
  <rcc rId="42234" sId="16">
    <oc r="D20">
      <v>41126</v>
    </oc>
    <nc r="D20">
      <v>41221</v>
    </nc>
  </rcc>
  <rcc rId="42235" sId="16">
    <oc r="D21">
      <v>760</v>
    </oc>
    <nc r="D21">
      <v>773</v>
    </nc>
  </rcc>
  <rcc rId="42236" sId="16">
    <oc r="D25">
      <v>79887</v>
    </oc>
    <nc r="D25">
      <v>80482</v>
    </nc>
  </rcc>
  <rcc rId="42237" sId="16">
    <oc r="D26">
      <v>21350</v>
    </oc>
    <nc r="D26">
      <v>22121</v>
    </nc>
  </rcc>
  <rcc rId="42238" sId="16">
    <oc r="E4">
      <v>1121</v>
    </oc>
    <nc r="E4"/>
  </rcc>
  <rcc rId="42239" sId="16">
    <oc r="E7">
      <v>10326</v>
    </oc>
    <nc r="E7"/>
  </rcc>
  <rcc rId="42240" sId="16">
    <oc r="E8">
      <v>953</v>
    </oc>
    <nc r="E8"/>
  </rcc>
  <rcc rId="42241" sId="16">
    <oc r="E9">
      <v>2091</v>
    </oc>
    <nc r="E9"/>
  </rcc>
  <rcc rId="42242" sId="16">
    <oc r="E11">
      <v>27550</v>
    </oc>
    <nc r="E11"/>
  </rcc>
  <rcc rId="42243" sId="16">
    <oc r="E12">
      <v>17233</v>
    </oc>
    <nc r="E12"/>
  </rcc>
  <rcc rId="42244" sId="16">
    <oc r="E13">
      <v>25910</v>
    </oc>
    <nc r="E13"/>
  </rcc>
  <rcc rId="42245" sId="16">
    <oc r="E15">
      <v>1384</v>
    </oc>
    <nc r="E15"/>
  </rcc>
  <rcc rId="42246" sId="16">
    <oc r="E16">
      <v>8172</v>
    </oc>
    <nc r="E16"/>
  </rcc>
  <rcc rId="42247" sId="16">
    <oc r="E17">
      <v>27559</v>
    </oc>
    <nc r="E17"/>
  </rcc>
  <rcc rId="42248" sId="16">
    <oc r="E18">
      <v>4830</v>
    </oc>
    <nc r="E18"/>
  </rcc>
  <rcc rId="42249" sId="16">
    <oc r="E19">
      <v>20396</v>
    </oc>
    <nc r="E19"/>
  </rcc>
  <rcc rId="42250" sId="16">
    <oc r="E20">
      <v>41221</v>
    </oc>
    <nc r="E20"/>
  </rcc>
  <rcc rId="42251" sId="16">
    <oc r="E21">
      <v>773</v>
    </oc>
    <nc r="E21"/>
  </rcc>
  <rcc rId="42252" sId="16">
    <oc r="E24">
      <v>26753</v>
    </oc>
    <nc r="E24"/>
  </rcc>
  <rcc rId="42253" sId="16">
    <oc r="E25">
      <v>80482</v>
    </oc>
    <nc r="E25"/>
  </rcc>
  <rcc rId="42254" sId="16">
    <oc r="E26">
      <v>22121</v>
    </oc>
    <nc r="E26"/>
  </rcc>
  <rcc rId="42255" sId="10">
    <oc r="A2" t="inlineStr">
      <is>
        <t>Февраль 2024 года</t>
      </is>
    </oc>
    <nc r="A2" t="inlineStr">
      <is>
        <t>Март 2024 года</t>
      </is>
    </nc>
  </rcc>
  <rcc rId="42256" sId="13">
    <oc r="A1" t="inlineStr">
      <is>
        <t>СПРАВОЧНАЯ ИНФОРМАЦИЯ потребление коммунальных услуг в здании по адресу г.Химки, ул.Лавочкина, д.13 февраль 2024г.</t>
      </is>
    </oc>
    <nc r="A1" t="inlineStr">
      <is>
        <t>СПРАВОЧНАЯ ИНФОРМАЦИЯ потребление коммунальных услуг в здании по адресу г.Химки, ул.Лавочкина, д.13 март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70" sId="5">
    <nc r="O75" t="inlineStr">
      <is>
        <t>выставить за 2 месяца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284" sId="5" ref="A76:XFD76" action="insertRow">
    <undo index="0" exp="area" ref3D="1" dr="$I$1:$M$1048576" dn="Z_59BB3A05_2517_4212_B4B0_766CE27362F6_.wvu.Cols" sId="5"/>
    <undo index="0" exp="area" ref3D="1" dr="$I$1:$M$1048576" dn="Z_11E80AD0_6AA7_470D_8311_11AF96F196E5_.wvu.Cols" sId="5"/>
    <undo index="0" exp="area" ref3D="1" dr="$I$1:$M$1048576" dn="Z_1298D0A2_0CF6_434E_A6CD_B210E2963ADD_.wvu.Cols" sId="5"/>
  </rrc>
  <rfmt sheetId="5" sqref="B76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42285" sId="5" odxf="1" dxf="1">
    <nc r="B76" t="inlineStr">
      <is>
        <t>Медведева Антонина Васильевна</t>
      </is>
    </nc>
    <odxf>
      <border outline="0">
        <right style="medium">
          <color indexed="64"/>
        </right>
        <bottom style="thin">
          <color indexed="64"/>
        </bottom>
      </border>
    </odxf>
    <ndxf>
      <border outline="0">
        <right/>
        <bottom style="medium">
          <color indexed="64"/>
        </bottom>
      </border>
    </ndxf>
  </rcc>
  <rcc rId="42286" sId="5">
    <nc r="C76" t="inlineStr">
      <is>
        <t>49263761-24</t>
      </is>
    </nc>
  </rcc>
  <rcc rId="42287" sId="5">
    <nc r="F76">
      <f>E76-D76</f>
    </nc>
  </rcc>
  <rcc rId="42288" sId="5">
    <nc r="D76">
      <v>0</v>
    </nc>
  </rcc>
  <rcc rId="42289" sId="5">
    <oc r="G75" t="inlineStr">
      <is>
        <t>не живут</t>
      </is>
    </oc>
    <nc r="G75" t="inlineStr">
      <is>
        <t>Демонтаж</t>
      </is>
    </nc>
  </rcc>
  <rcc rId="42290" sId="5">
    <oc r="D75">
      <v>6000</v>
    </oc>
    <nc r="D75"/>
  </rcc>
  <rcc rId="42291" sId="5">
    <oc r="F75">
      <f>E75-D75</f>
    </oc>
    <nc r="F75"/>
  </rcc>
  <rfmt sheetId="5" sqref="G75">
    <dxf>
      <fill>
        <patternFill patternType="solid">
          <bgColor rgb="FFFF000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3" sId="16">
    <oc r="E20">
      <v>41738</v>
    </oc>
    <nc r="E20">
      <v>40926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05" sId="5">
    <oc r="O75" t="inlineStr">
      <is>
        <t>выставить за 2 месяца</t>
      </is>
    </oc>
    <nc r="O75" t="inlineStr">
      <is>
        <t>выставить за 2 месяца норматив</t>
      </is>
    </nc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06" sId="1">
    <nc r="D8">
      <v>7650</v>
    </nc>
  </rcc>
  <rcc rId="42307" sId="1">
    <nc r="D9">
      <v>3336</v>
    </nc>
  </rcc>
  <rcc rId="42308" sId="1">
    <nc r="D10">
      <v>16423</v>
    </nc>
  </rcc>
  <rcc rId="42309" sId="1">
    <nc r="D11">
      <v>22024</v>
    </nc>
  </rcc>
  <rcc rId="42310" sId="1">
    <nc r="D13">
      <v>7599</v>
    </nc>
  </rcc>
  <rcc rId="42311" sId="1">
    <nc r="D14">
      <v>5669</v>
    </nc>
  </rcc>
  <rcc rId="42312" sId="1">
    <nc r="D15">
      <v>5006</v>
    </nc>
  </rcc>
  <rcc rId="42313" sId="1">
    <nc r="D16">
      <v>8851</v>
    </nc>
  </rcc>
  <rcc rId="42314" sId="1">
    <nc r="D18">
      <v>13068</v>
    </nc>
  </rcc>
  <rcc rId="42315" sId="1">
    <nc r="D19">
      <v>3651</v>
    </nc>
  </rcc>
  <rcc rId="42316" sId="1">
    <nc r="D20">
      <v>11975</v>
    </nc>
  </rcc>
  <rcc rId="42317" sId="1">
    <nc r="D21">
      <v>14596</v>
    </nc>
  </rcc>
  <rcc rId="42318" sId="1">
    <nc r="D30">
      <v>4686</v>
    </nc>
  </rcc>
  <rcc rId="42319" sId="1">
    <nc r="D31">
      <v>4456</v>
    </nc>
  </rcc>
  <rcc rId="42320" sId="1">
    <nc r="D33">
      <v>22333</v>
    </nc>
  </rcc>
  <rcc rId="42321" sId="1">
    <nc r="D34">
      <v>16744</v>
    </nc>
  </rcc>
  <rcc rId="42322" sId="1">
    <nc r="D36">
      <v>16595</v>
    </nc>
  </rcc>
  <rcc rId="42323" sId="1">
    <nc r="D37">
      <v>2858</v>
    </nc>
  </rcc>
  <rcc rId="42324" sId="1">
    <nc r="D38">
      <v>31744</v>
    </nc>
  </rcc>
  <rcc rId="42325" sId="1">
    <nc r="D39">
      <v>26661</v>
    </nc>
  </rcc>
  <rcc rId="42326" sId="1">
    <nc r="D45">
      <v>14183</v>
    </nc>
  </rcc>
  <rcc rId="42327" sId="1">
    <nc r="D46">
      <v>8572</v>
    </nc>
  </rcc>
  <rcc rId="42328" sId="1">
    <nc r="D47">
      <v>1587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42" sId="16">
    <nc r="E4">
      <v>1144</v>
    </nc>
  </rcc>
  <rcc rId="42343" sId="16">
    <nc r="E7">
      <v>10326</v>
    </nc>
  </rcc>
  <rcc rId="42344" sId="16">
    <nc r="E8">
      <v>973</v>
    </nc>
  </rcc>
  <rcc rId="42345" sId="16">
    <nc r="E9">
      <v>2241</v>
    </nc>
  </rcc>
  <rcc rId="42346" sId="16">
    <nc r="E11">
      <v>27650</v>
    </nc>
  </rcc>
  <rcc rId="42347" sId="16">
    <nc r="E12">
      <v>17283</v>
    </nc>
  </rcc>
  <rcc rId="42348" sId="16">
    <nc r="E13">
      <v>25989</v>
    </nc>
  </rcc>
  <rcc rId="42349" sId="16">
    <nc r="E15">
      <v>1384</v>
    </nc>
  </rcc>
  <rcc rId="42350" sId="16">
    <nc r="E16">
      <v>8182</v>
    </nc>
  </rcc>
  <rcc rId="42351" sId="16">
    <nc r="E17">
      <v>27559</v>
    </nc>
  </rcc>
  <rcc rId="42352" sId="16">
    <nc r="E18">
      <v>5256</v>
    </nc>
  </rcc>
  <rcc rId="42353" sId="16">
    <nc r="E19">
      <v>20430</v>
    </nc>
  </rcc>
  <rcc rId="42354" sId="16">
    <nc r="E21">
      <v>787</v>
    </nc>
  </rcc>
  <rcc rId="42355" sId="16">
    <nc r="E24">
      <v>26753</v>
    </nc>
  </rcc>
  <rcc rId="42356" sId="16">
    <nc r="E25">
      <v>81035</v>
    </nc>
  </rcc>
  <rcc rId="42357" sId="16">
    <nc r="E20">
      <v>41314</v>
    </nc>
  </rcc>
  <rcc rId="42358" sId="16">
    <nc r="E26">
      <v>22857</v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59" sId="5">
    <nc r="E6">
      <v>15570</v>
    </nc>
  </rcc>
  <rcc rId="42360" sId="5">
    <nc r="E7">
      <v>6095</v>
    </nc>
  </rcc>
  <rcc rId="42361" sId="5">
    <nc r="E8">
      <v>21035</v>
    </nc>
  </rcc>
  <rcc rId="42362" sId="5">
    <nc r="E9">
      <v>13505</v>
    </nc>
  </rcc>
  <rcc rId="42363" sId="5">
    <nc r="E10">
      <v>23470</v>
    </nc>
  </rcc>
  <rcc rId="42364" sId="5">
    <nc r="E11">
      <v>46100</v>
    </nc>
  </rcc>
  <rcc rId="42365" sId="5">
    <nc r="E12">
      <v>23440</v>
    </nc>
  </rcc>
  <rcc rId="42366" sId="5">
    <nc r="E13">
      <v>14875</v>
    </nc>
  </rcc>
  <rcc rId="42367" sId="5">
    <nc r="E14">
      <v>560</v>
    </nc>
  </rcc>
  <rcc rId="42368" sId="5">
    <nc r="E15">
      <v>20300</v>
    </nc>
  </rcc>
  <rcc rId="42369" sId="5">
    <nc r="E16">
      <v>8345</v>
    </nc>
  </rcc>
  <rcc rId="42370" sId="5">
    <nc r="E17">
      <v>34195</v>
    </nc>
  </rcc>
  <rcc rId="42371" sId="5">
    <nc r="E18">
      <v>20660</v>
    </nc>
  </rcc>
  <rcc rId="42372" sId="5">
    <nc r="E19">
      <v>16230</v>
    </nc>
  </rcc>
  <rcc rId="42373" sId="5">
    <nc r="E20">
      <v>58370</v>
    </nc>
  </rcc>
  <rcc rId="42374" sId="5">
    <nc r="E21">
      <v>72190</v>
    </nc>
  </rcc>
  <rcc rId="42375" sId="5">
    <nc r="E22">
      <v>56630</v>
    </nc>
  </rcc>
  <rcc rId="42376" sId="5">
    <nc r="E23">
      <v>13170</v>
    </nc>
  </rcc>
  <rcc rId="42377" sId="5">
    <nc r="E24">
      <v>9580</v>
    </nc>
  </rcc>
  <rcc rId="42378" sId="5">
    <nc r="E25">
      <v>14560</v>
    </nc>
  </rcc>
  <rcc rId="42379" sId="5">
    <nc r="E26">
      <v>9895</v>
    </nc>
  </rcc>
  <rcc rId="42380" sId="5">
    <nc r="E27">
      <v>6590</v>
    </nc>
  </rcc>
  <rcc rId="42381" sId="5">
    <nc r="E28">
      <v>8185</v>
    </nc>
  </rcc>
  <rcc rId="42382" sId="5">
    <nc r="E29">
      <v>26770</v>
    </nc>
  </rcc>
  <rcc rId="42383" sId="5">
    <nc r="E30">
      <v>65075</v>
    </nc>
  </rcc>
  <rcc rId="42384" sId="5">
    <nc r="E31">
      <v>22685</v>
    </nc>
  </rcc>
  <rcc rId="42385" sId="5">
    <nc r="E32">
      <v>20360</v>
    </nc>
  </rcc>
  <rcc rId="42386" sId="5">
    <nc r="E33">
      <v>56580</v>
    </nc>
  </rcc>
  <rcc rId="42387" sId="5">
    <nc r="E34">
      <v>15025</v>
    </nc>
  </rcc>
  <rcc rId="42388" sId="5">
    <nc r="E35">
      <v>11780</v>
    </nc>
  </rcc>
  <rcc rId="42389" sId="5">
    <nc r="E36">
      <v>72725</v>
    </nc>
  </rcc>
  <rcc rId="42390" sId="5">
    <nc r="E37">
      <v>29605</v>
    </nc>
  </rcc>
  <rcc rId="42391" sId="5">
    <nc r="E38">
      <v>95795</v>
    </nc>
  </rcc>
  <rcc rId="42392" sId="5">
    <nc r="E39">
      <v>14360</v>
    </nc>
  </rcc>
  <rcc rId="42393" sId="5">
    <nc r="E40">
      <v>66775</v>
    </nc>
  </rcc>
  <rcc rId="42394" sId="5">
    <nc r="E41">
      <v>20905</v>
    </nc>
  </rcc>
  <rcc rId="42395" sId="5">
    <nc r="E42">
      <v>110325</v>
    </nc>
  </rcc>
  <rcc rId="42396" sId="5">
    <nc r="E43">
      <v>15895</v>
    </nc>
  </rcc>
  <rcc rId="42397" sId="5">
    <nc r="E44">
      <v>23780</v>
    </nc>
  </rcc>
  <rcc rId="42398" sId="5">
    <nc r="E45">
      <v>22005</v>
    </nc>
  </rcc>
  <rcc rId="42399" sId="5">
    <nc r="E46">
      <v>1460</v>
    </nc>
  </rcc>
  <rcc rId="42400" sId="5">
    <nc r="E47">
      <v>14410</v>
    </nc>
  </rcc>
  <rcc rId="42401" sId="5">
    <nc r="E48">
      <v>27525</v>
    </nc>
  </rcc>
  <rcc rId="42402" sId="5">
    <nc r="E49">
      <v>36470</v>
    </nc>
  </rcc>
  <rcc rId="42403" sId="5">
    <nc r="E50">
      <v>21640</v>
    </nc>
  </rcc>
  <rcc rId="42404" sId="5">
    <nc r="E51">
      <v>4665</v>
    </nc>
  </rcc>
  <rcc rId="42405" sId="5">
    <nc r="E52">
      <v>24485</v>
    </nc>
  </rcc>
  <rcc rId="42406" sId="5">
    <nc r="E53">
      <v>37455</v>
    </nc>
  </rcc>
  <rcc rId="42407" sId="5">
    <nc r="E54">
      <v>45795</v>
    </nc>
  </rcc>
  <rcc rId="42408" sId="5">
    <nc r="E55">
      <v>11285</v>
    </nc>
  </rcc>
  <rcc rId="42409" sId="5">
    <nc r="E56">
      <v>273440</v>
    </nc>
  </rcc>
  <rcc rId="42410" sId="5">
    <nc r="E57">
      <v>35175</v>
    </nc>
  </rcc>
  <rcc rId="42411" sId="5">
    <nc r="E58">
      <v>14165</v>
    </nc>
  </rcc>
  <rcc rId="42412" sId="5">
    <nc r="E61">
      <v>5075</v>
    </nc>
  </rcc>
  <rcc rId="42413" sId="5">
    <nc r="E62">
      <v>10020</v>
    </nc>
  </rcc>
  <rcc rId="42414" sId="5">
    <nc r="E63">
      <v>2995</v>
    </nc>
  </rcc>
  <rcc rId="42415" sId="5">
    <nc r="E64">
      <v>21760</v>
    </nc>
  </rcc>
  <rcc rId="42416" sId="5">
    <nc r="E65">
      <v>7990</v>
    </nc>
  </rcc>
  <rcc rId="42417" sId="5">
    <nc r="E66">
      <v>25480</v>
    </nc>
  </rcc>
  <rcc rId="42418" sId="5">
    <nc r="E67">
      <v>38340</v>
    </nc>
  </rcc>
  <rcc rId="42419" sId="5">
    <nc r="E68">
      <v>7260</v>
    </nc>
  </rcc>
  <rcc rId="42420" sId="5">
    <nc r="E69">
      <v>2860</v>
    </nc>
  </rcc>
  <rcc rId="42421" sId="5">
    <nc r="E70">
      <v>21030</v>
    </nc>
  </rcc>
  <rcc rId="42422" sId="5">
    <nc r="E71">
      <v>37875</v>
    </nc>
  </rcc>
  <rcc rId="42423" sId="5">
    <nc r="E72">
      <v>35125</v>
    </nc>
  </rcc>
  <rcc rId="42424" sId="5">
    <nc r="E73">
      <v>4580</v>
    </nc>
  </rcc>
  <rcc rId="42425" sId="5">
    <nc r="E74">
      <v>11420</v>
    </nc>
  </rcc>
  <rcc rId="42426" sId="5">
    <nc r="E76">
      <v>25</v>
    </nc>
  </rcc>
  <rcc rId="42427" sId="5">
    <nc r="E77">
      <v>65075</v>
    </nc>
  </rcc>
  <rcc rId="42428" sId="5">
    <nc r="E78">
      <v>14465</v>
    </nc>
  </rcc>
  <rcc rId="42429" sId="5">
    <nc r="E79">
      <v>13050</v>
    </nc>
  </rcc>
  <rcc rId="42430" sId="5">
    <nc r="E80">
      <v>11495</v>
    </nc>
  </rcc>
  <rcc rId="42431" sId="5">
    <nc r="E81">
      <v>9695</v>
    </nc>
  </rcc>
  <rcc rId="42432" sId="5">
    <nc r="E82">
      <v>11465</v>
    </nc>
  </rcc>
  <rcc rId="42433" sId="5">
    <nc r="E83">
      <v>2690</v>
    </nc>
  </rcc>
  <rcc rId="42434" sId="5">
    <nc r="E84">
      <v>16995</v>
    </nc>
  </rcc>
  <rcc rId="42435" sId="5">
    <nc r="E85">
      <v>245</v>
    </nc>
  </rcc>
  <rcc rId="42436" sId="5">
    <nc r="E86">
      <v>26475</v>
    </nc>
  </rcc>
  <rcc rId="42437" sId="5">
    <nc r="E87">
      <v>27880</v>
    </nc>
  </rcc>
  <rcc rId="42438" sId="5">
    <nc r="E88">
      <v>9345</v>
    </nc>
  </rcc>
  <rcc rId="42439" sId="5">
    <nc r="E89">
      <v>3185</v>
    </nc>
  </rcc>
  <rcc rId="42440" sId="5">
    <nc r="E90">
      <v>49255</v>
    </nc>
  </rcc>
  <rcc rId="42441" sId="5">
    <nc r="E91">
      <v>28020</v>
    </nc>
  </rcc>
  <rcc rId="42442" sId="5">
    <nc r="E92">
      <v>72910</v>
    </nc>
  </rcc>
  <rcc rId="42443" sId="5">
    <nc r="E93">
      <v>43205</v>
    </nc>
  </rcc>
  <rcc rId="42444" sId="5">
    <nc r="E94">
      <v>1365</v>
    </nc>
  </rcc>
  <rcc rId="42445" sId="5">
    <nc r="E95">
      <v>4370</v>
    </nc>
  </rcc>
  <rcc rId="42446" sId="5">
    <nc r="E96">
      <v>24095</v>
    </nc>
  </rcc>
  <rcc rId="42447" sId="5">
    <nc r="E97">
      <v>10395</v>
    </nc>
  </rcc>
  <rcc rId="42448" sId="5">
    <nc r="E98">
      <v>36895</v>
    </nc>
  </rcc>
  <rcc rId="42449" sId="5">
    <nc r="E99">
      <v>9505</v>
    </nc>
  </rcc>
  <rcc rId="42450" sId="5">
    <nc r="E100">
      <v>51615</v>
    </nc>
  </rcc>
  <rcc rId="42451" sId="5">
    <nc r="E101">
      <v>33555</v>
    </nc>
  </rcc>
  <rcc rId="42452" sId="5">
    <nc r="E102">
      <v>36920</v>
    </nc>
  </rcc>
  <rcc rId="42453" sId="5">
    <nc r="E103">
      <v>20395</v>
    </nc>
  </rcc>
  <rcc rId="42454" sId="5">
    <nc r="E104">
      <v>16485</v>
    </nc>
  </rcc>
  <rcc rId="42455" sId="5">
    <nc r="E105">
      <v>25010</v>
    </nc>
  </rcc>
  <rcc rId="42456" sId="5">
    <nc r="E106">
      <v>5740</v>
    </nc>
  </rcc>
  <rcc rId="42457" sId="5">
    <nc r="E107">
      <v>10990</v>
    </nc>
  </rcc>
  <rcc rId="42458" sId="5">
    <nc r="E108">
      <v>5480</v>
    </nc>
  </rcc>
  <rcc rId="42459" sId="5">
    <nc r="E109">
      <v>101040</v>
    </nc>
  </rcc>
  <rcc rId="42460" sId="5">
    <nc r="E110">
      <v>35505</v>
    </nc>
  </rcc>
  <rcc rId="42461" sId="5">
    <nc r="E111">
      <v>19305</v>
    </nc>
  </rcc>
  <rcc rId="42462" sId="5">
    <nc r="E112">
      <v>33495</v>
    </nc>
  </rcc>
  <rcc rId="42463" sId="5">
    <nc r="E113">
      <v>6850</v>
    </nc>
  </rcc>
  <rcc rId="42464" sId="5">
    <nc r="E114">
      <v>20460</v>
    </nc>
  </rcc>
  <rcc rId="42465" sId="5">
    <nc r="E115">
      <v>13765</v>
    </nc>
  </rcc>
  <rcc rId="42466" sId="5">
    <nc r="E116">
      <v>49655</v>
    </nc>
  </rcc>
  <rcc rId="42467" sId="5">
    <nc r="E117">
      <v>38985</v>
    </nc>
  </rcc>
  <rcc rId="42468" sId="5">
    <nc r="E118">
      <v>99470</v>
    </nc>
  </rcc>
  <rcc rId="42469" sId="5">
    <nc r="E119">
      <v>46130</v>
    </nc>
  </rcc>
  <rcc rId="42470" sId="5">
    <nc r="E120">
      <v>4595</v>
    </nc>
  </rcc>
  <rcc rId="42471" sId="5">
    <nc r="E121">
      <v>89640</v>
    </nc>
  </rcc>
  <rcc rId="42472" sId="5">
    <nc r="E123">
      <v>16740</v>
    </nc>
  </rcc>
  <rcc rId="42473" sId="5">
    <nc r="E124">
      <v>5955</v>
    </nc>
  </rcc>
  <rcc rId="42474" sId="5">
    <nc r="E125">
      <v>9935</v>
    </nc>
  </rcc>
  <rcc rId="42475" sId="5">
    <nc r="E126">
      <v>11725</v>
    </nc>
  </rcc>
  <rcc rId="42476" sId="5">
    <nc r="E127">
      <v>34425</v>
    </nc>
  </rcc>
  <rcc rId="42477" sId="5">
    <nc r="E128">
      <v>68860</v>
    </nc>
  </rcc>
  <rcc rId="42478" sId="5">
    <nc r="E129">
      <v>14135</v>
    </nc>
  </rcc>
  <rcc rId="42479" sId="5">
    <nc r="E130">
      <v>17460</v>
    </nc>
  </rcc>
  <rcc rId="42480" sId="5">
    <nc r="E131">
      <v>12540</v>
    </nc>
  </rcc>
  <rcc rId="42481" sId="5">
    <nc r="E132">
      <v>9150</v>
    </nc>
  </rcc>
  <rcc rId="42482" sId="5">
    <nc r="E133">
      <v>10660</v>
    </nc>
  </rcc>
  <rcc rId="42483" sId="5">
    <nc r="E134">
      <v>20710</v>
    </nc>
  </rcc>
  <rcc rId="42484" sId="5">
    <nc r="E135">
      <v>20575</v>
    </nc>
  </rcc>
  <rcc rId="42485" sId="5">
    <nc r="E136">
      <v>32890</v>
    </nc>
  </rcc>
  <rcc rId="42486" sId="5">
    <oc r="G136" t="inlineStr">
      <is>
        <t>&gt;32690</t>
      </is>
    </oc>
    <nc r="G136"/>
  </rcc>
  <rcc rId="42487" sId="5">
    <nc r="E137">
      <v>61660</v>
    </nc>
  </rcc>
  <rcc rId="42488" sId="5">
    <nc r="E138">
      <v>31385</v>
    </nc>
  </rcc>
  <rcc rId="42489" sId="5">
    <nc r="E139">
      <v>32050</v>
    </nc>
  </rcc>
  <rcc rId="42490" sId="5">
    <nc r="E140">
      <v>42640</v>
    </nc>
  </rcc>
  <rcc rId="42491" sId="5">
    <nc r="E141">
      <v>20960</v>
    </nc>
  </rcc>
  <rcc rId="42492" sId="5">
    <nc r="E142">
      <v>9895</v>
    </nc>
  </rcc>
  <rcc rId="42493" sId="5">
    <nc r="E143">
      <v>30635</v>
    </nc>
  </rcc>
  <rcc rId="42494" sId="5">
    <nc r="E144">
      <v>43150</v>
    </nc>
  </rcc>
  <rcc rId="42495" sId="5">
    <nc r="E145">
      <v>63180</v>
    </nc>
  </rcc>
  <rcc rId="42496" sId="5">
    <nc r="E146">
      <v>12950</v>
    </nc>
  </rcc>
  <rcc rId="42497" sId="5">
    <nc r="E147">
      <v>15170</v>
    </nc>
  </rcc>
  <rcc rId="42498" sId="5">
    <nc r="E148">
      <v>33395</v>
    </nc>
  </rcc>
  <rcc rId="42499" sId="5">
    <nc r="E149">
      <v>16700</v>
    </nc>
  </rcc>
  <rcc rId="42500" sId="5">
    <nc r="E150">
      <v>41445</v>
    </nc>
  </rcc>
  <rcc rId="42501" sId="5">
    <nc r="E152">
      <v>48905</v>
    </nc>
  </rcc>
  <rcc rId="42502" sId="5">
    <nc r="E153">
      <v>24875</v>
    </nc>
  </rcc>
  <rcc rId="42503" sId="5">
    <nc r="E154">
      <v>1405</v>
    </nc>
  </rcc>
  <rcc rId="42504" sId="5">
    <nc r="E155">
      <v>30675</v>
    </nc>
  </rcc>
  <rcc rId="42505" sId="5">
    <nc r="E156">
      <v>84185</v>
    </nc>
  </rcc>
  <rcc rId="42506" sId="5">
    <nc r="E157">
      <v>28050</v>
    </nc>
  </rcc>
  <rcc rId="42507" sId="5">
    <nc r="E158">
      <v>39610</v>
    </nc>
  </rcc>
  <rcc rId="42508" sId="5">
    <nc r="E159">
      <v>7415</v>
    </nc>
  </rcc>
  <rcc rId="42509" sId="5">
    <nc r="E160">
      <v>8900</v>
    </nc>
  </rcc>
  <rcc rId="42510" sId="5">
    <nc r="E161">
      <v>18905</v>
    </nc>
  </rcc>
  <rcc rId="42511" sId="5">
    <nc r="E162">
      <v>93400</v>
    </nc>
  </rcc>
  <rcc rId="42512" sId="5">
    <nc r="E163">
      <v>80250</v>
    </nc>
  </rcc>
  <rcc rId="42513" sId="5">
    <nc r="E164">
      <v>23405</v>
    </nc>
  </rcc>
  <rcc rId="42514" sId="5">
    <nc r="E165">
      <v>47005</v>
    </nc>
  </rcc>
  <rcc rId="42515" sId="5">
    <nc r="E166">
      <v>2215</v>
    </nc>
  </rcc>
  <rcc rId="42516" sId="5">
    <nc r="E167">
      <v>25235</v>
    </nc>
  </rcc>
  <rcc rId="42517" sId="5">
    <nc r="E168">
      <v>2590</v>
    </nc>
  </rcc>
  <rcc rId="42518" sId="5">
    <nc r="E169">
      <v>14640</v>
    </nc>
  </rcc>
  <rcc rId="42519" sId="5">
    <nc r="E170">
      <v>14215</v>
    </nc>
  </rcc>
  <rcc rId="42520" sId="5">
    <nc r="E171">
      <v>12775</v>
    </nc>
  </rcc>
  <rcc rId="42521" sId="5">
    <nc r="E172">
      <v>74120</v>
    </nc>
  </rcc>
  <rcc rId="42522" sId="5">
    <nc r="E173">
      <v>42440</v>
    </nc>
  </rcc>
  <rcc rId="42523" sId="5">
    <nc r="E174">
      <v>22155</v>
    </nc>
  </rcc>
  <rcc rId="42524" sId="5">
    <nc r="E175">
      <v>11910</v>
    </nc>
  </rcc>
  <rcc rId="42525" sId="5">
    <nc r="E176">
      <v>56505</v>
    </nc>
  </rcc>
  <rcc rId="42526" sId="5">
    <nc r="E177">
      <v>46590</v>
    </nc>
  </rcc>
  <rcc rId="42527" sId="5">
    <nc r="E178">
      <v>38240</v>
    </nc>
  </rcc>
  <rcc rId="42528" sId="5">
    <nc r="E179">
      <v>2675</v>
    </nc>
  </rcc>
  <rcc rId="42529" sId="5">
    <nc r="E180">
      <v>52425</v>
    </nc>
  </rcc>
  <rcc rId="42530" sId="5">
    <nc r="E181">
      <v>41495</v>
    </nc>
  </rcc>
  <rcc rId="42531" sId="5">
    <nc r="E182">
      <v>12315</v>
    </nc>
  </rcc>
  <rcc rId="42532" sId="5">
    <nc r="E183">
      <v>10755</v>
    </nc>
  </rcc>
  <rcc rId="42533" sId="5">
    <nc r="E184">
      <v>33365</v>
    </nc>
  </rcc>
  <rcc rId="42534" sId="5">
    <nc r="E185">
      <v>26325</v>
    </nc>
  </rcc>
  <rcc rId="42535" sId="5">
    <nc r="E186">
      <v>12585</v>
    </nc>
  </rcc>
  <rcc rId="42536" sId="5">
    <nc r="E187">
      <v>21800</v>
    </nc>
  </rcc>
  <rcc rId="42537" sId="5">
    <nc r="E188">
      <v>41245</v>
    </nc>
  </rcc>
  <rcc rId="42538" sId="5">
    <nc r="E189">
      <v>15380</v>
    </nc>
  </rcc>
  <rcc rId="42539" sId="5">
    <nc r="E190">
      <v>129290</v>
    </nc>
  </rcc>
  <rcc rId="42540" sId="5">
    <nc r="E191">
      <v>10615</v>
    </nc>
  </rcc>
  <rcc rId="42541" sId="5">
    <nc r="E192">
      <v>30265</v>
    </nc>
  </rcc>
  <rcc rId="42542" sId="5">
    <nc r="E193">
      <v>39115</v>
    </nc>
  </rcc>
  <rcc rId="42543" sId="5">
    <nc r="E194">
      <v>29130</v>
    </nc>
  </rcc>
  <rcc rId="42544" sId="5">
    <nc r="E195">
      <v>10225</v>
    </nc>
  </rcc>
  <rcc rId="42545" sId="5">
    <nc r="E196">
      <v>11845</v>
    </nc>
  </rcc>
  <rcc rId="42546" sId="5">
    <nc r="E197">
      <v>30380</v>
    </nc>
  </rcc>
  <rcc rId="42547" sId="5">
    <nc r="E198">
      <v>11110</v>
    </nc>
  </rcc>
  <rcc rId="42548" sId="5">
    <nc r="E199">
      <v>19760</v>
    </nc>
  </rcc>
  <rcc rId="42549" sId="5">
    <nc r="E200">
      <v>16820</v>
    </nc>
  </rcc>
  <rcc rId="42550" sId="5">
    <nc r="E202">
      <v>18275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51" sId="2">
    <nc r="E6">
      <v>2000</v>
    </nc>
  </rcc>
  <rcc rId="42552" sId="2">
    <nc r="E7">
      <v>24350</v>
    </nc>
  </rcc>
  <rcc rId="42553" sId="2">
    <nc r="E8">
      <v>21870</v>
    </nc>
  </rcc>
  <rcc rId="42554" sId="2">
    <nc r="E9">
      <v>31335</v>
    </nc>
  </rcc>
  <rfmt sheetId="2" sqref="F10">
    <dxf>
      <fill>
        <patternFill>
          <bgColor rgb="FFFF0000"/>
        </patternFill>
      </fill>
    </dxf>
  </rfmt>
  <rcc rId="42555" sId="2">
    <nc r="E11">
      <v>27750</v>
    </nc>
  </rcc>
  <rcc rId="42556" sId="2">
    <nc r="E12">
      <v>21230</v>
    </nc>
  </rcc>
  <rcc rId="42557" sId="2">
    <nc r="E13">
      <v>36055</v>
    </nc>
  </rcc>
  <rcc rId="42558" sId="2">
    <nc r="E14">
      <v>22845</v>
    </nc>
  </rcc>
  <rcc rId="42559" sId="2">
    <nc r="E15">
      <v>43300</v>
    </nc>
  </rcc>
  <rcc rId="42560" sId="2">
    <nc r="E16">
      <v>43770</v>
    </nc>
  </rcc>
  <rcc rId="42561" sId="2">
    <nc r="E17">
      <v>38645</v>
    </nc>
  </rcc>
  <rcc rId="42562" sId="2">
    <nc r="E18">
      <v>18590</v>
    </nc>
  </rcc>
  <rcc rId="42563" sId="2">
    <nc r="E19">
      <v>3100</v>
    </nc>
  </rcc>
  <rcc rId="42564" sId="2">
    <nc r="E20">
      <v>3115</v>
    </nc>
  </rcc>
  <rcc rId="42565" sId="2">
    <nc r="E21">
      <v>30505</v>
    </nc>
  </rcc>
  <rcc rId="42566" sId="2">
    <nc r="E22">
      <v>8955</v>
    </nc>
  </rcc>
  <rcc rId="42567" sId="2">
    <nc r="E23">
      <v>1900</v>
    </nc>
  </rcc>
  <rcc rId="42568" sId="2">
    <nc r="E24">
      <v>10575</v>
    </nc>
  </rcc>
  <rcc rId="42569" sId="2">
    <nc r="E25">
      <v>15320</v>
    </nc>
  </rcc>
  <rcc rId="42570" sId="2">
    <nc r="E26">
      <v>14985</v>
    </nc>
  </rcc>
  <rcc rId="42571" sId="2">
    <oc r="G26">
      <v>14635</v>
    </oc>
    <nc r="G26"/>
  </rcc>
  <rcc rId="42572" sId="2">
    <nc r="E27">
      <v>51170</v>
    </nc>
  </rcc>
  <rcc rId="42573" sId="2">
    <nc r="E28">
      <v>12930</v>
    </nc>
  </rcc>
  <rcc rId="42574" sId="2">
    <nc r="E29">
      <v>72530</v>
    </nc>
  </rcc>
  <rcc rId="42575" sId="2">
    <nc r="E30">
      <v>9855</v>
    </nc>
  </rcc>
  <rcc rId="42576" sId="2">
    <nc r="E31">
      <v>2535</v>
    </nc>
  </rcc>
  <rcc rId="42577" sId="2">
    <nc r="E32">
      <v>26955</v>
    </nc>
  </rcc>
  <rcc rId="42578" sId="2">
    <nc r="E33">
      <v>815</v>
    </nc>
  </rcc>
  <rcc rId="42579" sId="2">
    <nc r="E34">
      <v>51560</v>
    </nc>
  </rcc>
  <rcc rId="42580" sId="2">
    <nc r="E35">
      <v>58120</v>
    </nc>
  </rcc>
  <rcc rId="42581" sId="2">
    <nc r="E36">
      <v>15520</v>
    </nc>
  </rcc>
  <rcc rId="42582" sId="2">
    <nc r="E37">
      <v>38055</v>
    </nc>
  </rcc>
  <rcc rId="42583" sId="2">
    <nc r="E38">
      <v>46755</v>
    </nc>
  </rcc>
  <rcc rId="42584" sId="2">
    <nc r="E39">
      <v>34175</v>
    </nc>
  </rcc>
  <rcc rId="42585" sId="2">
    <nc r="E40">
      <v>31605</v>
    </nc>
  </rcc>
  <rcc rId="42586" sId="2">
    <nc r="E41">
      <v>33710</v>
    </nc>
  </rcc>
  <rcc rId="42587" sId="2">
    <nc r="E42">
      <v>32140</v>
    </nc>
  </rcc>
  <rcc rId="42588" sId="2">
    <nc r="E43">
      <v>7425</v>
    </nc>
  </rcc>
  <rcc rId="42589" sId="2">
    <nc r="E44">
      <v>37095</v>
    </nc>
  </rcc>
  <rcc rId="42590" sId="2">
    <nc r="E45">
      <v>27065</v>
    </nc>
  </rcc>
  <rcc rId="42591" sId="2">
    <nc r="E46">
      <v>45225</v>
    </nc>
  </rcc>
  <rcc rId="42592" sId="2">
    <nc r="E47">
      <v>55125</v>
    </nc>
  </rcc>
  <rcc rId="42593" sId="2">
    <nc r="E48">
      <v>43025</v>
    </nc>
  </rcc>
  <rcc rId="42594" sId="2">
    <nc r="E49">
      <v>91225</v>
    </nc>
  </rcc>
  <rcc rId="42595" sId="2">
    <nc r="E50">
      <v>83555</v>
    </nc>
  </rcc>
  <rcc rId="42596" sId="2">
    <nc r="E51">
      <v>11285</v>
    </nc>
  </rcc>
  <rcc rId="42597" sId="2">
    <nc r="E52">
      <v>12390</v>
    </nc>
  </rcc>
  <rcc rId="42598" sId="2">
    <nc r="E53">
      <v>22535</v>
    </nc>
  </rcc>
  <rcc rId="42599" sId="2">
    <nc r="E54">
      <v>14060</v>
    </nc>
  </rcc>
  <rcc rId="42600" sId="2">
    <nc r="E55">
      <v>45910</v>
    </nc>
  </rcc>
  <rcc rId="42601" sId="2">
    <nc r="E56">
      <v>12505</v>
    </nc>
  </rcc>
  <rcc rId="42602" sId="2">
    <nc r="E57">
      <v>1565</v>
    </nc>
  </rcc>
  <rcc rId="42603" sId="2">
    <nc r="E58">
      <v>24800</v>
    </nc>
  </rcc>
  <rcc rId="42604" sId="2">
    <nc r="E59">
      <v>24345</v>
    </nc>
  </rcc>
  <rcc rId="42605" sId="2">
    <nc r="E60">
      <v>13290</v>
    </nc>
  </rcc>
  <rcc rId="42606" sId="2">
    <nc r="E61">
      <v>72300</v>
    </nc>
  </rcc>
  <rcc rId="42607" sId="2">
    <nc r="E62">
      <v>15540</v>
    </nc>
  </rcc>
  <rcc rId="42608" sId="2">
    <nc r="E63">
      <v>2180</v>
    </nc>
  </rcc>
  <rcc rId="42609" sId="2">
    <nc r="E64">
      <v>21170</v>
    </nc>
  </rcc>
  <rcc rId="42610" sId="2">
    <nc r="E65">
      <v>70590</v>
    </nc>
  </rcc>
  <rcc rId="42611" sId="2">
    <nc r="E66">
      <v>34835</v>
    </nc>
  </rcc>
  <rcc rId="42612" sId="2">
    <nc r="E67">
      <v>8550</v>
    </nc>
  </rcc>
  <rcc rId="42613" sId="2">
    <nc r="E68">
      <v>29235</v>
    </nc>
  </rcc>
  <rcc rId="42614" sId="2">
    <nc r="E69">
      <v>57285</v>
    </nc>
  </rcc>
  <rcc rId="42615" sId="2">
    <nc r="E70">
      <v>90055</v>
    </nc>
  </rcc>
  <rcc rId="42616" sId="2">
    <nc r="E71">
      <v>37885</v>
    </nc>
  </rcc>
  <rcc rId="42617" sId="2">
    <nc r="E72">
      <v>7590</v>
    </nc>
  </rcc>
  <rcc rId="42618" sId="2">
    <nc r="E73">
      <v>61905</v>
    </nc>
  </rcc>
  <rcc rId="42619" sId="2">
    <nc r="E74">
      <v>10330</v>
    </nc>
  </rcc>
  <rcc rId="42620" sId="2">
    <nc r="E75">
      <v>375</v>
    </nc>
  </rcc>
  <rcc rId="42621" sId="2">
    <nc r="E76">
      <v>27650</v>
    </nc>
  </rcc>
  <rcc rId="42622" sId="2">
    <nc r="E77">
      <v>21795</v>
    </nc>
  </rcc>
  <rcc rId="42623" sId="2">
    <nc r="E78">
      <v>39775</v>
    </nc>
  </rcc>
  <rcc rId="42624" sId="2">
    <nc r="E79">
      <v>8740</v>
    </nc>
  </rcc>
  <rcc rId="42625" sId="2">
    <nc r="E80">
      <v>29535</v>
    </nc>
  </rcc>
  <rcc rId="42626" sId="2">
    <nc r="E81">
      <v>12005</v>
    </nc>
  </rcc>
  <rcc rId="42627" sId="2">
    <nc r="E82">
      <v>1095</v>
    </nc>
  </rcc>
  <rcc rId="42628" sId="2">
    <nc r="E83">
      <v>8175</v>
    </nc>
  </rcc>
  <rcc rId="42629" sId="2">
    <nc r="E84">
      <v>13865</v>
    </nc>
  </rcc>
  <rcc rId="42630" sId="2">
    <nc r="E85">
      <v>10605</v>
    </nc>
  </rcc>
  <rcc rId="42631" sId="2">
    <nc r="E86">
      <v>41080</v>
    </nc>
  </rcc>
  <rcc rId="42632" sId="2">
    <nc r="E87">
      <v>36495</v>
    </nc>
  </rcc>
  <rcc rId="42633" sId="2">
    <nc r="E88">
      <v>19955</v>
    </nc>
  </rcc>
  <rcc rId="42634" sId="2">
    <nc r="E89">
      <v>69610</v>
    </nc>
  </rcc>
  <rcc rId="42635" sId="2">
    <nc r="E90">
      <v>62855</v>
    </nc>
  </rcc>
  <rcc rId="42636" sId="2">
    <nc r="E91">
      <v>15555</v>
    </nc>
  </rcc>
  <rcc rId="42637" sId="2">
    <nc r="E92">
      <v>13275</v>
    </nc>
  </rcc>
  <rcc rId="42638" sId="2">
    <nc r="E93">
      <v>740</v>
    </nc>
  </rcc>
  <rcc rId="42639" sId="2">
    <nc r="E94">
      <v>39255</v>
    </nc>
  </rcc>
  <rcc rId="42640" sId="2">
    <nc r="E95">
      <v>16430</v>
    </nc>
  </rcc>
  <rcc rId="42641" sId="2">
    <nc r="E96">
      <v>42875</v>
    </nc>
  </rcc>
  <rcc rId="42642" sId="2">
    <nc r="E97">
      <v>26375</v>
    </nc>
  </rcc>
  <rcc rId="42643" sId="2">
    <nc r="E98">
      <v>12970</v>
    </nc>
  </rcc>
  <rcc rId="42644" sId="2">
    <nc r="E99">
      <v>13370</v>
    </nc>
  </rcc>
  <rcc rId="42645" sId="2">
    <nc r="E100">
      <v>5805</v>
    </nc>
  </rcc>
  <rcc rId="42646" sId="2">
    <nc r="E101">
      <v>15925</v>
    </nc>
  </rcc>
  <rcc rId="42647" sId="2">
    <nc r="E102">
      <v>54435</v>
    </nc>
  </rcc>
  <rcc rId="42648" sId="2">
    <nc r="E103">
      <v>6960</v>
    </nc>
  </rcc>
  <rcc rId="42649" sId="2">
    <nc r="E104">
      <v>24070</v>
    </nc>
  </rcc>
  <rcc rId="42650" sId="2">
    <nc r="E105">
      <v>21605</v>
    </nc>
  </rcc>
  <rcc rId="42651" sId="2">
    <nc r="E106">
      <v>96860</v>
    </nc>
  </rcc>
  <rcc rId="42652" sId="2">
    <nc r="E107">
      <v>11055</v>
    </nc>
  </rcc>
  <rcc rId="42653" sId="2">
    <nc r="E108">
      <v>32820</v>
    </nc>
  </rcc>
  <rcc rId="42654" sId="2">
    <nc r="E109">
      <v>24340</v>
    </nc>
  </rcc>
  <rcc rId="42655" sId="2">
    <nc r="E110">
      <v>12955</v>
    </nc>
  </rcc>
  <rcc rId="42656" sId="2">
    <nc r="E111">
      <v>25290</v>
    </nc>
  </rcc>
  <rcc rId="42657" sId="2">
    <nc r="E112">
      <v>17755</v>
    </nc>
  </rcc>
  <rcc rId="42658" sId="2">
    <nc r="E113">
      <v>58570</v>
    </nc>
  </rcc>
  <rcc rId="42659" sId="2">
    <nc r="E114">
      <v>16970</v>
    </nc>
  </rcc>
  <rcc rId="42660" sId="2">
    <nc r="E115">
      <v>50100</v>
    </nc>
  </rcc>
  <rcc rId="42661" sId="2">
    <nc r="E116">
      <v>21415</v>
    </nc>
  </rcc>
  <rcc rId="42662" sId="2">
    <nc r="E117">
      <v>9370</v>
    </nc>
  </rcc>
  <rcc rId="42663" sId="2" odxf="1" dxf="1">
    <nc r="G10">
      <v>115435</v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42664" sId="2">
    <oc r="D10">
      <v>115435</v>
    </oc>
    <nc r="D10"/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65" sId="3">
    <nc r="E7">
      <v>14620</v>
    </nc>
  </rcc>
  <rcc rId="42666" sId="3">
    <nc r="E8">
      <v>1120</v>
    </nc>
  </rcc>
  <rcc rId="42667" sId="3">
    <nc r="E9">
      <v>16030</v>
    </nc>
  </rcc>
  <rcc rId="42668" sId="3">
    <nc r="E10">
      <v>15310</v>
    </nc>
  </rcc>
  <rcc rId="42669" sId="3">
    <nc r="E11">
      <v>1080</v>
    </nc>
  </rcc>
  <rcc rId="42670" sId="3">
    <nc r="E12">
      <v>29860</v>
    </nc>
  </rcc>
  <rcc rId="42671" sId="3">
    <nc r="E13">
      <v>12900</v>
    </nc>
  </rcc>
  <rcc rId="42672" sId="3">
    <nc r="E14">
      <v>20240</v>
    </nc>
  </rcc>
  <rcc rId="42673" sId="3">
    <nc r="E15">
      <v>5950</v>
    </nc>
  </rcc>
  <rcc rId="42674" sId="3">
    <nc r="E16">
      <v>78865</v>
    </nc>
  </rcc>
  <rcc rId="42675" sId="3">
    <nc r="E17">
      <v>44500</v>
    </nc>
  </rcc>
  <rcc rId="42676" sId="3">
    <nc r="E18">
      <v>16745</v>
    </nc>
  </rcc>
  <rcc rId="42677" sId="3">
    <nc r="E19">
      <v>161685</v>
    </nc>
  </rcc>
  <rcc rId="42678" sId="3">
    <nc r="E20">
      <v>6245</v>
    </nc>
  </rcc>
  <rcc rId="42679" sId="3">
    <nc r="E21">
      <v>15315</v>
    </nc>
  </rcc>
  <rcc rId="42680" sId="3">
    <nc r="E22">
      <v>14095</v>
    </nc>
  </rcc>
  <rcc rId="42681" sId="3">
    <nc r="E23">
      <v>39150</v>
    </nc>
  </rcc>
  <rcc rId="42682" sId="3">
    <nc r="E24">
      <v>54965</v>
    </nc>
  </rcc>
  <rcc rId="42683" sId="3">
    <nc r="E25">
      <v>12535</v>
    </nc>
  </rcc>
  <rcc rId="42684" sId="3">
    <nc r="E26">
      <v>15</v>
    </nc>
  </rcc>
  <rcc rId="42685" sId="3">
    <nc r="E27">
      <v>45695</v>
    </nc>
  </rcc>
  <rcc rId="42686" sId="3">
    <nc r="E28">
      <v>32700</v>
    </nc>
  </rcc>
  <rcc rId="42687" sId="3">
    <nc r="E29">
      <v>34240</v>
    </nc>
  </rcc>
  <rcc rId="42688" sId="3">
    <nc r="E30">
      <v>34000</v>
    </nc>
  </rcc>
  <rcc rId="42689" sId="3">
    <nc r="E31">
      <v>68810</v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90" sId="4">
    <nc r="E7">
      <v>8535</v>
    </nc>
  </rcc>
  <rcc rId="42691" sId="4">
    <nc r="E8">
      <v>54650</v>
    </nc>
  </rcc>
  <rcc rId="42692" sId="4">
    <nc r="E9">
      <v>7235</v>
    </nc>
  </rcc>
  <rcc rId="42693" sId="4">
    <nc r="E10">
      <v>25460</v>
    </nc>
  </rcc>
  <rcc rId="42694" sId="4">
    <nc r="E11">
      <v>14755</v>
    </nc>
  </rcc>
  <rcc rId="42695" sId="4">
    <nc r="E12">
      <v>47365</v>
    </nc>
  </rcc>
  <rcc rId="42696" sId="4">
    <nc r="E13">
      <v>18455</v>
    </nc>
  </rcc>
  <rcc rId="42697" sId="4">
    <nc r="E14">
      <v>9870</v>
    </nc>
  </rcc>
  <rcc rId="42698" sId="4">
    <nc r="E15">
      <v>30160</v>
    </nc>
  </rcc>
  <rcc rId="42699" sId="4">
    <nc r="E16">
      <v>33125</v>
    </nc>
  </rcc>
  <rcc rId="42700" sId="4">
    <nc r="E17">
      <v>32970</v>
    </nc>
  </rcc>
  <rcc rId="42701" sId="4">
    <nc r="E18">
      <v>35835</v>
    </nc>
  </rcc>
  <rcc rId="42702" sId="4">
    <nc r="E19">
      <v>56650</v>
    </nc>
  </rcc>
  <rcc rId="42703" sId="4">
    <nc r="E20">
      <v>5025</v>
    </nc>
  </rcc>
  <rcc rId="42704" sId="4">
    <nc r="E21">
      <v>10760</v>
    </nc>
  </rcc>
  <rcc rId="42705" sId="4">
    <nc r="E22">
      <v>22995</v>
    </nc>
  </rcc>
  <rcc rId="42706" sId="4">
    <nc r="E23">
      <v>49995</v>
    </nc>
  </rcc>
  <rcc rId="42707" sId="4">
    <nc r="E24">
      <v>32990</v>
    </nc>
  </rcc>
  <rcc rId="42708" sId="4">
    <nc r="E25">
      <v>36340</v>
    </nc>
  </rcc>
  <rcc rId="42709" sId="4">
    <nc r="E26">
      <v>18765</v>
    </nc>
  </rcc>
  <rcc rId="42710" sId="4">
    <nc r="E27">
      <v>15770</v>
    </nc>
  </rcc>
  <rcc rId="42711" sId="4">
    <nc r="E28">
      <v>59320</v>
    </nc>
  </rcc>
  <rcc rId="42712" sId="4">
    <nc r="E29">
      <v>35610</v>
    </nc>
  </rcc>
  <rcc rId="42713" sId="4">
    <nc r="E30">
      <v>690</v>
    </nc>
  </rcc>
  <rcc rId="42714" sId="4">
    <nc r="E31">
      <v>23690</v>
    </nc>
  </rcc>
  <rcc rId="42715" sId="4">
    <nc r="E32">
      <v>32075</v>
    </nc>
  </rcc>
  <rcc rId="42716" sId="4">
    <nc r="E33">
      <v>39435</v>
    </nc>
  </rcc>
  <rcc rId="42717" sId="4">
    <nc r="E34">
      <v>21420</v>
    </nc>
  </rcc>
  <rcc rId="42718" sId="4">
    <nc r="E36">
      <v>52120</v>
    </nc>
  </rcc>
  <rcc rId="42719" sId="4">
    <nc r="E37">
      <v>40795</v>
    </nc>
  </rcc>
  <rcc rId="42720" sId="4">
    <nc r="E38">
      <v>13835</v>
    </nc>
  </rcc>
  <rcc rId="42721" sId="4">
    <nc r="E39">
      <v>43080</v>
    </nc>
  </rcc>
  <rcc rId="42722" sId="4">
    <nc r="E40">
      <v>38905</v>
    </nc>
  </rcc>
  <rcc rId="42723" sId="4">
    <nc r="E41">
      <v>6590</v>
    </nc>
  </rcc>
  <rcc rId="42724" sId="4">
    <nc r="E42">
      <v>105205</v>
    </nc>
  </rcc>
  <rcc rId="42725" sId="4">
    <nc r="E43">
      <v>11790</v>
    </nc>
  </rcc>
  <rcc rId="42726" sId="4">
    <nc r="E44">
      <v>3445</v>
    </nc>
  </rcc>
  <rcc rId="42727" sId="4">
    <nc r="E45">
      <v>89610</v>
    </nc>
  </rcc>
  <rcc rId="42728" sId="4">
    <nc r="E46">
      <v>9975</v>
    </nc>
  </rcc>
  <rcc rId="42729" sId="4">
    <nc r="E47">
      <v>12380</v>
    </nc>
  </rcc>
  <rcc rId="42730" sId="4">
    <nc r="E48">
      <v>54790</v>
    </nc>
  </rcc>
  <rcc rId="42731" sId="4">
    <nc r="E49">
      <v>15775</v>
    </nc>
  </rcc>
  <rcc rId="42732" sId="4">
    <nc r="E50">
      <v>33745</v>
    </nc>
  </rcc>
  <rcc rId="42733" sId="4">
    <nc r="E51">
      <v>17500</v>
    </nc>
  </rcc>
  <rcc rId="42734" sId="4">
    <nc r="E52">
      <v>10490</v>
    </nc>
  </rcc>
  <rcc rId="42735" sId="4">
    <nc r="E53">
      <v>20840</v>
    </nc>
  </rcc>
  <rcc rId="42736" sId="4">
    <nc r="E54">
      <v>6490</v>
    </nc>
  </rcc>
  <rcc rId="42737" sId="4">
    <nc r="E55">
      <v>57120</v>
    </nc>
  </rcc>
  <rcc rId="42738" sId="4">
    <nc r="E56">
      <v>57460</v>
    </nc>
  </rcc>
  <rcc rId="42739" sId="4">
    <nc r="E57">
      <v>6635</v>
    </nc>
  </rcc>
  <rcc rId="42740" sId="4">
    <nc r="E58">
      <v>30980</v>
    </nc>
  </rcc>
  <rcc rId="42741" sId="4">
    <nc r="E59">
      <v>14365</v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42" sId="5">
    <nc r="F75">
      <v>234</v>
    </nc>
  </rcc>
  <rfmt sheetId="5" sqref="F75">
    <dxf>
      <fill>
        <patternFill patternType="solid">
          <bgColor rgb="FFFFFF00"/>
        </patternFill>
      </fill>
    </dxf>
  </rfmt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D15:E15">
    <dxf>
      <fill>
        <patternFill>
          <bgColor theme="0"/>
        </patternFill>
      </fill>
    </dxf>
  </rfmt>
  <rcc rId="42743" sId="16">
    <oc r="E15">
      <v>1384</v>
    </oc>
    <nc r="E15">
      <v>1521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2" cell="F10" guid="{00000000-0000-0000-0000-000000000000}" action="delete" author="HP"/>
  <rcmt sheetId="2" cell="F10" guid="{00000000-0000-0000-0000-000000000000}" action="delete" author="HP"/>
  <rcc rId="42757" sId="2" numFmtId="4">
    <oc r="F10">
      <f>E10-D10</f>
    </oc>
    <nc r="F10">
      <v>600</v>
    </nc>
  </rcc>
  <rcc rId="42758" sId="2">
    <nc r="G118">
      <f>F10</f>
    </nc>
  </rcc>
  <rcc rId="42759" sId="2">
    <oc r="F118">
      <f>SUM(F6:F117)</f>
    </oc>
    <nc r="F118">
      <f>SUM(F6:F117)</f>
    </nc>
  </rcc>
  <rcmt sheetId="2" cell="F10" guid="{437DA12D-FB44-4E19-BFEA-51673BF3B06E}" author="HP" newLength="36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60" sId="2">
    <oc r="E37">
      <v>38055</v>
    </oc>
    <nc r="E37">
      <v>38655</v>
    </nc>
  </rcc>
  <rcc rId="42761" sId="2">
    <oc r="E57">
      <v>1565</v>
    </oc>
    <nc r="E57">
      <v>1570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62" sId="4">
    <oc r="F60">
      <f>SUM(F7:F59)</f>
    </oc>
    <nc r="F60">
      <f>SUM(F7:F59)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76" sId="10" numFmtId="34">
    <oc r="C9">
      <v>0</v>
    </oc>
    <nc r="C9">
      <v>1</v>
    </nc>
  </rcc>
  <rcc rId="42777" sId="13" numFmtId="4">
    <oc r="D5">
      <v>7957.63</v>
    </oc>
    <nc r="D5">
      <v>8513.6299999999992</v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78" sId="13" numFmtId="4">
    <oc r="D8">
      <v>309277</v>
    </oc>
    <nc r="D8">
      <v>314141</v>
    </nc>
  </rcc>
  <rcc rId="42779" sId="13">
    <oc r="E5">
      <f>365.53+25.11</f>
    </oc>
    <nc r="E5">
      <f>267.18+18.36</f>
    </nc>
  </rcc>
  <rcc rId="42780" sId="13">
    <oc r="G5">
      <v>303.01</v>
    </oc>
    <nc r="G5">
      <v>177.76</v>
    </nc>
  </rcc>
  <rcc rId="42781" sId="13">
    <oc r="E7">
      <f>1613-F7</f>
    </oc>
    <nc r="E7">
      <f>1877-F7</f>
    </nc>
  </rcc>
  <rcc rId="42782" sId="13">
    <oc r="F7">
      <f>146*3.23</f>
    </oc>
    <nc r="F7">
      <f>167*3.23</f>
    </nc>
  </rcc>
  <rcc rId="42783" sId="13">
    <oc r="F8">
      <f>146*4.33</f>
    </oc>
    <nc r="F8">
      <f>167*4.33</f>
    </nc>
  </rcc>
  <rcc rId="42784" sId="13">
    <oc r="E8">
      <f>2105</f>
    </oc>
    <nc r="E8">
      <f>2187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Под.6!$A$1:$N$205</formula>
    <oldFormula>Под.6!$A$1:$N$205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Под.6!$F$1:$F$206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11" sId="2">
    <nc r="C57">
      <v>23231089727</v>
    </nc>
  </rcc>
  <rcc rId="42812" sId="2">
    <oc r="E57">
      <v>1570</v>
    </oc>
    <nc r="E57">
      <v>1950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26" sId="5">
    <oc r="E136">
      <v>32890</v>
    </oc>
    <nc r="E136">
      <v>32900</v>
    </nc>
  </rcc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27" sId="3">
    <nc r="G28">
      <v>32700</v>
    </nc>
  </rcc>
  <rfmt sheetId="3" sqref="G28">
    <dxf>
      <alignment horizontal="left" readingOrder="0"/>
    </dxf>
  </rfmt>
  <rfmt sheetId="3" sqref="G28" start="0" length="2147483647">
    <dxf>
      <font>
        <u val="none"/>
      </font>
    </dxf>
  </rfmt>
  <rcc rId="42828" sId="3">
    <oc r="D28">
      <v>32700</v>
    </oc>
    <nc r="D28"/>
  </rcc>
  <rcc rId="42829" sId="3">
    <oc r="E28">
      <v>32700</v>
    </oc>
    <nc r="E28"/>
  </rcc>
  <rcc rId="42830" sId="3" numFmtId="4">
    <oc r="F28">
      <f>E28-D28</f>
    </oc>
    <nc r="F28">
      <v>131</v>
    </nc>
  </rcc>
  <rfmt sheetId="3" sqref="F28">
    <dxf>
      <fill>
        <patternFill>
          <bgColor rgb="FFFF0000"/>
        </patternFill>
      </fill>
    </dxf>
  </rfmt>
  <rcc rId="42831" sId="3">
    <nc r="G32">
      <f>F28</f>
    </nc>
  </rcc>
  <rcmt sheetId="3" cell="F28" guid="{A72B2FDA-7C4D-4285-B5E2-2A5C2CD514C3}" author="HP" newLength="39"/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45" sId="10" numFmtId="34">
    <oc r="C8">
      <v>4449.7</v>
    </oc>
    <nc r="C8">
      <v>4799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Под.6!$A$1:$N$205</formula>
    <oldFormula>Под.6!$A$1:$N$205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Под.6!$F$1:$F$206</formula>
    <oldFormula>Под.6!$F$1:$F$206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7" sId="2">
    <oc r="E92">
      <v>11470</v>
    </oc>
    <nc r="E92">
      <v>12470</v>
    </nc>
  </rcc>
  <rcmt sheetId="2" cell="F92" guid="{00000000-0000-0000-0000-000000000000}" action="delete" author="HP"/>
  <rfmt sheetId="16" sqref="E13">
    <dxf>
      <fill>
        <patternFill>
          <bgColor theme="0"/>
        </patternFill>
      </fill>
    </dxf>
  </rfmt>
  <rcc rId="31628" sId="16">
    <nc r="G20" t="inlineStr">
      <is>
        <t>40738</t>
      </is>
    </nc>
  </rcc>
  <rfmt sheetId="16" sqref="G20" start="0" length="2147483647">
    <dxf>
      <font>
        <sz val="12"/>
      </font>
    </dxf>
  </rfmt>
  <rfmt sheetId="16" sqref="G20" start="0" length="2147483647">
    <dxf>
      <font>
        <sz val="10"/>
      </font>
    </dxf>
  </rfmt>
  <rfmt sheetId="16" sqref="G20" start="0" length="2147483647">
    <dxf>
      <font>
        <sz val="9"/>
      </font>
    </dxf>
  </rfmt>
  <rcc rId="31629" sId="13" numFmtId="4">
    <oc r="D5">
      <v>4549.63</v>
    </oc>
    <nc r="D5">
      <v>4598.1099999999997</v>
    </nc>
  </rcc>
  <rcc rId="31630" sId="13">
    <oc r="E7">
      <f>1174-F7</f>
    </oc>
    <nc r="E7">
      <f>1391-F7</f>
    </nc>
  </rcc>
  <rcc rId="31631" sId="13">
    <oc r="F8">
      <f>150*4.33</f>
    </oc>
    <nc r="F8">
      <f>151*4.33</f>
    </nc>
  </rcc>
  <rcc rId="31632" sId="13">
    <oc r="F6">
      <f>F7*0.0704</f>
    </oc>
    <nc r="F6">
      <f>F7*0.0754</f>
    </nc>
  </rcc>
  <rcc rId="31633" sId="13">
    <oc r="G6">
      <f>G7*0.0704</f>
    </oc>
    <nc r="G6">
      <f>G7*0.0754</f>
    </nc>
  </rcc>
  <rcc rId="31634" sId="13">
    <oc r="E6">
      <f>E7*0.0704</f>
    </oc>
    <nc r="E6">
      <f>E7*0.0754</f>
    </nc>
  </rcc>
  <rcc rId="31635" sId="13">
    <oc r="F7">
      <f>154*3.23</f>
    </oc>
    <nc r="F7">
      <f>151*3.23</f>
    </nc>
  </rcc>
  <rcc rId="31636" sId="13" numFmtId="4">
    <oc r="E8">
      <v>1950</v>
    </oc>
    <nc r="E8">
      <f>2376-F8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37" sId="16">
    <nc r="H20">
      <v>40784</v>
    </nc>
  </rcc>
  <rfmt sheetId="16" sqref="H20">
    <dxf>
      <alignment vertical="center" readingOrder="0"/>
    </dxf>
  </rfmt>
  <rfmt sheetId="16" sqref="H20">
    <dxf>
      <alignment horizontal="left" readingOrder="0"/>
    </dxf>
  </rfmt>
  <rcc rId="31638" sId="16" numFmtId="19">
    <nc r="G19">
      <v>45128</v>
    </nc>
  </rcc>
  <rcc rId="31639" sId="16" odxf="1" dxf="1" numFmtId="21">
    <nc r="H19">
      <v>45132</v>
    </nc>
    <odxf>
      <numFmt numFmtId="0" formatCode="General"/>
    </odxf>
    <ndxf>
      <numFmt numFmtId="21" formatCode="dd/mmm"/>
    </ndxf>
  </rcc>
  <rfmt sheetId="16" sqref="G19:H19">
    <dxf>
      <alignment horizontal="center" readingOrder="0"/>
    </dxf>
  </rfmt>
  <rfmt sheetId="16" sqref="G19:H19" start="0" length="2147483647">
    <dxf>
      <font>
        <u val="none"/>
      </font>
    </dxf>
  </rfmt>
  <rfmt sheetId="16" sqref="G19:H19">
    <dxf>
      <numFmt numFmtId="0" formatCode="General"/>
    </dxf>
  </rfmt>
  <rfmt sheetId="16" sqref="G19:H19">
    <dxf>
      <numFmt numFmtId="19" formatCode="dd/mm/yyyy"/>
    </dxf>
  </rfmt>
  <rfmt sheetId="16" sqref="H19">
    <dxf>
      <alignment vertical="center" readingOrder="0"/>
    </dxf>
  </rfmt>
  <rfmt sheetId="16" sqref="G19:H19" start="0" length="2147483647">
    <dxf>
      <font>
        <sz val="9"/>
      </font>
    </dxf>
  </rfmt>
  <rfmt sheetId="16" sqref="G19:H19" start="0" length="2147483647">
    <dxf>
      <font>
        <b val="0"/>
      </font>
    </dxf>
  </rfmt>
  <rfmt sheetId="16" sqref="G20:H20" start="0" length="2147483647">
    <dxf>
      <font>
        <sz val="9"/>
      </font>
    </dxf>
  </rfmt>
  <rfmt sheetId="16" sqref="G20:H20">
    <dxf>
      <alignment horizontal="center" readingOrder="0"/>
    </dxf>
  </rfmt>
  <rfmt sheetId="16" sqref="G19:H19">
    <dxf>
      <alignment vertical="bottom" readingOrder="0"/>
    </dxf>
  </rfmt>
  <rfmt sheetId="16" sqref="G20:H20">
    <dxf>
      <alignment vertical="top" readingOrder="0"/>
    </dxf>
  </rfmt>
  <rfmt sheetId="16" sqref="E20">
    <dxf>
      <fill>
        <patternFill>
          <bgColor theme="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0" sId="13">
    <oc r="E8">
      <f>2376-F8</f>
    </oc>
    <nc r="E8">
      <f>2376-F8-77</f>
    </nc>
  </rcc>
  <rcc rId="31641" sId="13" numFmtId="4">
    <oc r="D8">
      <v>275804</v>
    </oc>
    <nc r="D8">
      <v>279571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20:H20">
    <dxf>
      <alignment vertical="center" readingOrder="0"/>
    </dxf>
  </rfmt>
  <rfmt sheetId="16" sqref="G19:H20" start="0" length="2147483647">
    <dxf>
      <font>
        <b/>
      </font>
    </dxf>
  </rfmt>
  <rcc rId="31642" sId="13" numFmtId="4">
    <oc r="E8">
      <f>2376-F8-77</f>
    </oc>
    <nc r="E8">
      <v>1645</v>
    </nc>
  </rcc>
  <rcc rId="31643" sId="13">
    <oc r="A1" t="inlineStr">
      <is>
        <t>СПРАВОЧНАЯ ИНФОРМАЦИЯ потребление коммунальных услуг в здании по адресу г.Химки, ул.Лавочкина, д.13 июнь 2023г.</t>
      </is>
    </oc>
    <nc r="A1" t="inlineStr">
      <is>
        <t>СПРАВОЧНАЯ ИНФОРМАЦИЯ потребление коммунальных услуг в здании по адресу г.Химки, ул.Лавочкина, д.13 июль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11" sId="1">
    <nc r="D8">
      <v>7192</v>
    </nc>
  </rcc>
  <rcc rId="32512" sId="1">
    <nc r="D9">
      <v>3037</v>
    </nc>
  </rcc>
  <rcc rId="32513" sId="1">
    <nc r="D10">
      <v>14944</v>
    </nc>
  </rcc>
  <rcc rId="32514" sId="1">
    <nc r="D11">
      <v>19776</v>
    </nc>
  </rcc>
  <rcc rId="32515" sId="1">
    <nc r="D13">
      <v>7107</v>
    </nc>
  </rcc>
  <rcc rId="32516" sId="1">
    <nc r="D14">
      <v>5234</v>
    </nc>
  </rcc>
  <rcc rId="32517" sId="1">
    <nc r="D15">
      <v>4445</v>
    </nc>
  </rcc>
  <rcc rId="32518" sId="1">
    <nc r="D16">
      <v>7926</v>
    </nc>
  </rcc>
  <rcc rId="32519" sId="1">
    <nc r="D18">
      <v>12190</v>
    </nc>
  </rcc>
  <rcc rId="32520" sId="1">
    <nc r="D19">
      <v>3389</v>
    </nc>
  </rcc>
  <rcc rId="32521" sId="1">
    <nc r="D20">
      <v>10770</v>
    </nc>
  </rcc>
  <rcc rId="32522" sId="1">
    <nc r="D21">
      <v>13202</v>
    </nc>
  </rcc>
  <rcc rId="32523" sId="1">
    <nc r="D30">
      <v>4234</v>
    </nc>
  </rcc>
  <rcc rId="32524" sId="1">
    <nc r="D31">
      <v>4001</v>
    </nc>
  </rcc>
  <rcc rId="32525" sId="1">
    <nc r="D33">
      <v>19581</v>
    </nc>
  </rcc>
  <rcc rId="32526" sId="1">
    <nc r="D34">
      <v>14506</v>
    </nc>
  </rcc>
  <rcc rId="32527" sId="1">
    <nc r="D36">
      <v>15626</v>
    </nc>
  </rcc>
  <rcc rId="32528" sId="1">
    <nc r="D37">
      <v>2623</v>
    </nc>
  </rcc>
  <rcc rId="32529" sId="1">
    <nc r="D38">
      <v>29046</v>
    </nc>
  </rcc>
  <rcc rId="32530" sId="1">
    <nc r="D39">
      <v>23992</v>
    </nc>
  </rcc>
  <rcc rId="32531" sId="1">
    <nc r="D45">
      <v>12858</v>
    </nc>
  </rcc>
  <rcc rId="32532" sId="1">
    <nc r="D46">
      <v>7525</v>
    </nc>
  </rcc>
  <rcc rId="32533" sId="1">
    <nc r="D47">
      <v>1472</v>
    </nc>
  </rcc>
  <rcc rId="32534" sId="16">
    <nc r="E4">
      <v>989</v>
    </nc>
  </rcc>
  <rcc rId="32535" sId="16">
    <nc r="E7">
      <v>10326</v>
    </nc>
  </rcc>
  <rfmt sheetId="16" sqref="D7">
    <dxf>
      <fill>
        <patternFill>
          <bgColor theme="0"/>
        </patternFill>
      </fill>
    </dxf>
  </rfmt>
  <rcc rId="32536" sId="16">
    <nc r="E8">
      <v>834</v>
    </nc>
  </rcc>
  <rcc rId="32537" sId="16">
    <nc r="E9">
      <v>1660</v>
    </nc>
  </rcc>
  <rcc rId="32538" sId="16">
    <nc r="E11">
      <v>26950</v>
    </nc>
  </rcc>
  <rcc rId="32539" sId="16">
    <nc r="E12">
      <v>16632</v>
    </nc>
  </rcc>
  <rcc rId="32540" sId="16">
    <nc r="E13">
      <v>24764</v>
    </nc>
  </rcc>
  <rcc rId="32541" sId="16">
    <nc r="E15">
      <v>1384</v>
    </nc>
  </rcc>
  <rfmt sheetId="16" sqref="D15">
    <dxf>
      <fill>
        <patternFill>
          <bgColor theme="0"/>
        </patternFill>
      </fill>
    </dxf>
  </rfmt>
  <rcc rId="32542" sId="16">
    <nc r="E16">
      <v>8112</v>
    </nc>
  </rcc>
  <rcc rId="32543" sId="16">
    <oc r="G16" t="inlineStr">
      <is>
        <t>&gt;8099</t>
      </is>
    </oc>
    <nc r="G16"/>
  </rcc>
  <rcc rId="32544" sId="16">
    <nc r="E17">
      <v>27559</v>
    </nc>
  </rcc>
  <rcc rId="32545" sId="16">
    <nc r="E18">
      <v>2919</v>
    </nc>
  </rcc>
  <rcc rId="32546" sId="16">
    <nc r="E19">
      <v>20005</v>
    </nc>
  </rcc>
  <rcc rId="32547" sId="16">
    <nc r="E21">
      <v>688</v>
    </nc>
  </rcc>
  <rcc rId="32548" sId="16">
    <nc r="E24">
      <v>26753</v>
    </nc>
  </rcc>
  <rcc rId="32549" sId="16">
    <nc r="E25">
      <v>77138</v>
    </nc>
  </rcc>
  <rcc rId="32550" sId="16">
    <nc r="E26">
      <v>17724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57" sId="13" numFmtId="4">
    <oc r="D8">
      <v>279571</v>
    </oc>
    <nc r="D8">
      <v>279363</v>
    </nc>
  </rcc>
  <rcc rId="31658" sId="13" numFmtId="4">
    <oc r="E8">
      <v>1645</v>
    </oc>
    <nc r="E8">
      <v>1437</v>
    </nc>
  </rcc>
  <rcc rId="31659" sId="13">
    <oc r="E6">
      <f>E7*0.0754</f>
    </oc>
    <nc r="E6">
      <f>E7*0.075</f>
    </nc>
  </rcc>
  <rcc rId="31660" sId="13">
    <oc r="F6">
      <f>F7*0.0754</f>
    </oc>
    <nc r="F6">
      <f>F7*0.075</f>
    </nc>
  </rcc>
  <rcc rId="31661" sId="13">
    <oc r="G6">
      <f>G7*0.0754</f>
    </oc>
    <nc r="G6">
      <f>G7*0.075</f>
    </nc>
  </rcc>
  <rcc rId="31662" sId="13" numFmtId="4">
    <oc r="E10">
      <v>93202</v>
    </oc>
    <nc r="E10">
      <v>64654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64" sId="16">
    <nc r="E20">
      <v>40926</v>
    </nc>
  </rcc>
  <rcc rId="32565" sId="16" odxf="1" dxf="1" numFmtId="19">
    <nc r="I19">
      <v>45159</v>
    </nc>
    <odxf>
      <numFmt numFmtId="0" formatCode="General"/>
    </odxf>
    <ndxf>
      <numFmt numFmtId="19" formatCode="dd/mm/yyyy"/>
    </ndxf>
  </rcc>
  <rfmt sheetId="16" sqref="I19:I20">
    <dxf>
      <alignment horizontal="left" readingOrder="0"/>
    </dxf>
  </rfmt>
  <rcc rId="32566" sId="16">
    <nc r="I20">
      <v>40782</v>
    </nc>
  </rcc>
  <rfmt sheetId="16" sqref="I20">
    <dxf>
      <alignment vertical="top" readingOrder="0"/>
    </dxf>
  </rfmt>
  <rfmt sheetId="16" sqref="I20">
    <dxf>
      <alignment vertical="center" readingOrder="0"/>
    </dxf>
  </rfmt>
  <rfmt sheetId="16" sqref="I19:I20" start="0" length="2147483647">
    <dxf>
      <font>
        <sz val="9"/>
      </font>
    </dxf>
  </rfmt>
  <rfmt sheetId="16" sqref="I19:I20" start="0" length="2147483647">
    <dxf>
      <font>
        <b/>
      </font>
    </dxf>
  </rfmt>
  <rfmt sheetId="16" sqref="I19:I20">
    <dxf>
      <alignment vertical="center" readingOrder="0"/>
    </dxf>
  </rfmt>
  <rfmt sheetId="16" sqref="I19:I20">
    <dxf>
      <alignment vertical="bottom" readingOrder="0"/>
    </dxf>
  </rfmt>
  <rfmt sheetId="16" sqref="I19:I20">
    <dxf>
      <alignment horizontal="center" readingOrder="0"/>
    </dxf>
  </rfmt>
  <rfmt sheetId="16" sqref="I20">
    <dxf>
      <alignment vertical="center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0" sId="2">
    <nc r="E6">
      <v>1140</v>
    </nc>
  </rcc>
  <rcc rId="32581" sId="2">
    <nc r="E7">
      <v>23270</v>
    </nc>
  </rcc>
  <rcc rId="32582" sId="2">
    <nc r="E8">
      <v>20705</v>
    </nc>
  </rcc>
  <rcc rId="32583" sId="2">
    <nc r="E9">
      <v>25355</v>
    </nc>
  </rcc>
  <rfmt sheetId="2" sqref="E10">
    <dxf>
      <fill>
        <patternFill>
          <bgColor rgb="FFFFFF00"/>
        </patternFill>
      </fill>
    </dxf>
  </rfmt>
  <rfmt sheetId="2" sqref="E10">
    <dxf>
      <fill>
        <patternFill>
          <bgColor rgb="FFFF0000"/>
        </patternFill>
      </fill>
    </dxf>
  </rfmt>
  <rcc rId="32584" sId="2">
    <nc r="E11">
      <v>27005</v>
    </nc>
  </rcc>
  <rcc rId="32585" sId="2">
    <nc r="E12">
      <v>20450</v>
    </nc>
  </rcc>
  <rcc rId="32586" sId="2">
    <nc r="E13">
      <v>31205</v>
    </nc>
  </rcc>
  <rcc rId="32587" sId="2">
    <nc r="E14">
      <v>21655</v>
    </nc>
  </rcc>
  <rcc rId="32588" sId="2">
    <nc r="E15">
      <v>41170</v>
    </nc>
  </rcc>
  <rcc rId="32589" sId="2">
    <nc r="E16">
      <v>43485</v>
    </nc>
  </rcc>
  <rcc rId="32590" sId="2">
    <nc r="E17">
      <v>35300</v>
    </nc>
  </rcc>
  <rcc rId="32591" sId="2">
    <nc r="E18">
      <v>17200</v>
    </nc>
  </rcc>
  <rcc rId="32592" sId="2">
    <nc r="E19">
      <v>2695</v>
    </nc>
  </rcc>
  <rcc rId="32593" sId="2">
    <nc r="E20">
      <v>2600</v>
    </nc>
  </rcc>
  <rcc rId="32594" sId="2">
    <nc r="E21">
      <v>28695</v>
    </nc>
  </rcc>
  <rcc rId="32595" sId="2">
    <nc r="E22">
      <v>7370</v>
    </nc>
  </rcc>
  <rcc rId="32596" sId="2">
    <nc r="E23">
      <v>880</v>
    </nc>
  </rcc>
  <rcc rId="32597" sId="2">
    <nc r="E24">
      <v>8665</v>
    </nc>
  </rcc>
  <rcc rId="32598" sId="2">
    <nc r="E25">
      <v>14425</v>
    </nc>
  </rcc>
  <rcc rId="32599" sId="2">
    <nc r="E26">
      <v>13505</v>
    </nc>
  </rcc>
  <rcc rId="32600" sId="2">
    <nc r="E27">
      <v>50190</v>
    </nc>
  </rcc>
  <rcc rId="32601" sId="2">
    <nc r="E28">
      <v>12135</v>
    </nc>
  </rcc>
  <rcc rId="32602" sId="2">
    <nc r="E29">
      <v>63245</v>
    </nc>
  </rcc>
  <rcc rId="32603" sId="2">
    <nc r="E30">
      <v>8525</v>
    </nc>
  </rcc>
  <rcc rId="32604" sId="2">
    <nc r="E31">
      <v>2485</v>
    </nc>
  </rcc>
  <rcc rId="32605" sId="2">
    <nc r="E32">
      <v>25815</v>
    </nc>
  </rcc>
  <rcc rId="32606" sId="2">
    <nc r="E34">
      <v>48575</v>
    </nc>
  </rcc>
  <rcc rId="32607" sId="2">
    <nc r="E35">
      <v>56510</v>
    </nc>
  </rcc>
  <rcc rId="32608" sId="2">
    <nc r="E36">
      <v>14470</v>
    </nc>
  </rcc>
  <rcc rId="32609" sId="2">
    <nc r="E37">
      <v>36395</v>
    </nc>
  </rcc>
  <rcc rId="32610" sId="2">
    <nc r="E38">
      <v>42855</v>
    </nc>
  </rcc>
  <rcc rId="32611" sId="2">
    <nc r="E39">
      <v>31950</v>
    </nc>
  </rcc>
  <rcc rId="32612" sId="2">
    <nc r="E40">
      <v>29945</v>
    </nc>
  </rcc>
  <rcc rId="32613" sId="2">
    <nc r="E41">
      <v>31525</v>
    </nc>
  </rcc>
  <rcc rId="32614" sId="2">
    <nc r="E42">
      <v>31315</v>
    </nc>
  </rcc>
  <rcc rId="32615" sId="2">
    <nc r="E43">
      <v>6415</v>
    </nc>
  </rcc>
  <rcc rId="32616" sId="2">
    <nc r="E44">
      <v>34495</v>
    </nc>
  </rcc>
  <rcc rId="32617" sId="2">
    <nc r="E45">
      <v>24295</v>
    </nc>
  </rcc>
  <rcc rId="32618" sId="2">
    <nc r="E46">
      <v>42665</v>
    </nc>
  </rcc>
  <rcc rId="32619" sId="2">
    <nc r="E47">
      <v>53170</v>
    </nc>
  </rcc>
  <rcc rId="32620" sId="2">
    <nc r="E48">
      <v>41995</v>
    </nc>
  </rcc>
  <rcc rId="32621" sId="2">
    <nc r="E49">
      <v>89430</v>
    </nc>
  </rcc>
  <rcc rId="32622" sId="2">
    <nc r="E50">
      <v>78320</v>
    </nc>
  </rcc>
  <rcc rId="32623" sId="2">
    <nc r="E51">
      <v>10050</v>
    </nc>
  </rcc>
  <rcc rId="32624" sId="2">
    <nc r="E52">
      <v>11655</v>
    </nc>
  </rcc>
  <rcc rId="32625" sId="2">
    <nc r="E53">
      <v>20790</v>
    </nc>
  </rcc>
  <rcc rId="32626" sId="2">
    <nc r="E54">
      <v>11675</v>
    </nc>
  </rcc>
  <rcc rId="32627" sId="2">
    <nc r="E55">
      <v>45045</v>
    </nc>
  </rcc>
  <rcc rId="32628" sId="2">
    <nc r="E56">
      <v>11305</v>
    </nc>
  </rcc>
  <rcc rId="32629" sId="2">
    <nc r="E58">
      <v>23630</v>
    </nc>
  </rcc>
  <rcc rId="32630" sId="2">
    <nc r="E59">
      <v>23115</v>
    </nc>
  </rcc>
  <rcc rId="32631" sId="2">
    <nc r="E60">
      <v>13255</v>
    </nc>
  </rcc>
  <rcc rId="32632" sId="2">
    <nc r="E61">
      <v>70760</v>
    </nc>
  </rcc>
  <rcc rId="32633" sId="2">
    <nc r="E62">
      <v>14025</v>
    </nc>
  </rcc>
  <rcc rId="32634" sId="2">
    <nc r="E63">
      <v>2145</v>
    </nc>
  </rcc>
  <rcc rId="32635" sId="2">
    <nc r="E64">
      <v>20395</v>
    </nc>
  </rcc>
  <rcc rId="32636" sId="2">
    <nc r="E65">
      <v>66645</v>
    </nc>
  </rcc>
  <rcc rId="32637" sId="2">
    <nc r="E66">
      <v>31430</v>
    </nc>
  </rcc>
  <rcc rId="32638" sId="2">
    <nc r="E67">
      <v>7935</v>
    </nc>
  </rcc>
  <rcc rId="32639" sId="2">
    <nc r="E68">
      <v>27210</v>
    </nc>
  </rcc>
  <rcc rId="32640" sId="2">
    <nc r="E69">
      <v>55475</v>
    </nc>
  </rcc>
  <rcc rId="32641" sId="2">
    <nc r="E70">
      <v>86915</v>
    </nc>
  </rcc>
  <rcc rId="32642" sId="2">
    <nc r="E71">
      <v>37040</v>
    </nc>
  </rcc>
  <rcc rId="32643" sId="2">
    <nc r="E72">
      <v>6205</v>
    </nc>
  </rcc>
  <rcc rId="32644" sId="2">
    <nc r="E73">
      <v>57325</v>
    </nc>
  </rcc>
  <rcc rId="32645" sId="2">
    <nc r="E74">
      <v>9895</v>
    </nc>
  </rcc>
  <rcc rId="32646" sId="2">
    <nc r="E75">
      <v>275</v>
    </nc>
  </rcc>
  <rcc rId="32647" sId="2">
    <nc r="E76">
      <v>26500</v>
    </nc>
  </rcc>
  <rcc rId="32648" sId="2">
    <nc r="E77">
      <v>19060</v>
    </nc>
  </rcc>
  <rcc rId="32649" sId="2">
    <nc r="E78">
      <v>36830</v>
    </nc>
  </rcc>
  <rcc rId="32650" sId="2">
    <nc r="E79">
      <v>8055</v>
    </nc>
  </rcc>
  <rcc rId="32651" sId="2">
    <nc r="E80">
      <v>28510</v>
    </nc>
  </rcc>
  <rcc rId="32652" sId="2">
    <nc r="E81">
      <v>10745</v>
    </nc>
  </rcc>
  <rcc rId="32653" sId="2">
    <nc r="E83">
      <v>7835</v>
    </nc>
  </rcc>
  <rcc rId="32654" sId="2">
    <nc r="E84">
      <v>12835</v>
    </nc>
  </rcc>
  <rcc rId="32655" sId="2">
    <nc r="E85">
      <v>9540</v>
    </nc>
  </rcc>
  <rcc rId="32656" sId="2">
    <nc r="E86">
      <v>37295</v>
    </nc>
  </rcc>
  <rcc rId="32657" sId="2">
    <nc r="E87">
      <v>35825</v>
    </nc>
  </rcc>
  <rcc rId="32658" sId="2">
    <nc r="E88">
      <v>19190</v>
    </nc>
  </rcc>
  <rcc rId="32659" sId="2">
    <nc r="E89">
      <v>68090</v>
    </nc>
  </rcc>
  <rcc rId="32660" sId="2">
    <nc r="E90">
      <v>61110</v>
    </nc>
  </rcc>
  <rcc rId="32661" sId="2">
    <nc r="E91">
      <v>14060</v>
    </nc>
  </rcc>
  <rcc rId="32662" sId="2">
    <nc r="E92">
      <v>12525</v>
    </nc>
  </rcc>
  <rcc rId="32663" sId="2">
    <nc r="E93">
      <v>730</v>
    </nc>
  </rcc>
  <rcc rId="32664" sId="2">
    <nc r="E94">
      <v>37375</v>
    </nc>
  </rcc>
  <rcc rId="32665" sId="2">
    <nc r="E95">
      <v>14130</v>
    </nc>
  </rcc>
  <rcc rId="32666" sId="2">
    <nc r="E96">
      <v>41785</v>
    </nc>
  </rcc>
  <rcc rId="32667" sId="2">
    <nc r="E97">
      <v>25185</v>
    </nc>
  </rcc>
  <rcc rId="32668" sId="2">
    <nc r="E98">
      <v>10955</v>
    </nc>
  </rcc>
  <rcc rId="32669" sId="2">
    <nc r="E99">
      <v>12780</v>
    </nc>
  </rcc>
  <rcc rId="32670" sId="2">
    <nc r="E100">
      <v>4895</v>
    </nc>
  </rcc>
  <rcc rId="32671" sId="2">
    <nc r="E101">
      <v>14185</v>
    </nc>
  </rcc>
  <rcc rId="32672" sId="2">
    <nc r="E102">
      <v>52880</v>
    </nc>
  </rcc>
  <rcc rId="32673" sId="2">
    <nc r="E103">
      <v>6535</v>
    </nc>
  </rcc>
  <rcc rId="32674" sId="2">
    <nc r="E104">
      <v>22940</v>
    </nc>
  </rcc>
  <rcc rId="32675" sId="2">
    <nc r="E105">
      <v>20950</v>
    </nc>
  </rcc>
  <rcc rId="32676" sId="2">
    <nc r="E106">
      <v>92355</v>
    </nc>
  </rcc>
  <rcc rId="32677" sId="2">
    <nc r="E107">
      <v>11055</v>
    </nc>
  </rcc>
  <rcc rId="32678" sId="2">
    <nc r="E108">
      <v>30475</v>
    </nc>
  </rcc>
  <rcc rId="32679" sId="2">
    <nc r="E109">
      <v>21680</v>
    </nc>
  </rcc>
  <rcc rId="32680" sId="2">
    <nc r="E110">
      <v>11035</v>
    </nc>
  </rcc>
  <rcc rId="32681" sId="2">
    <nc r="E111">
      <v>24285</v>
    </nc>
  </rcc>
  <rcc rId="32682" sId="2">
    <nc r="E112">
      <v>17085</v>
    </nc>
  </rcc>
  <rcc rId="32683" sId="2">
    <nc r="E113">
      <v>57050</v>
    </nc>
  </rcc>
  <rcc rId="32684" sId="2">
    <nc r="E114">
      <v>15900</v>
    </nc>
  </rcc>
  <rcc rId="32685" sId="2">
    <nc r="E115">
      <v>49090</v>
    </nc>
  </rcc>
  <rcc rId="32686" sId="2">
    <nc r="E116">
      <v>21135</v>
    </nc>
  </rcc>
  <rcc rId="32687" sId="2">
    <nc r="E117">
      <v>8430</v>
    </nc>
  </rcc>
  <rcc rId="32688" sId="2">
    <nc r="E10">
      <v>110680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2" sId="3">
    <nc r="E7">
      <v>13430</v>
    </nc>
  </rcc>
  <rcc rId="32703" sId="3">
    <nc r="E8">
      <v>815</v>
    </nc>
  </rcc>
  <rcc rId="32704" sId="3">
    <nc r="E9">
      <v>15270</v>
    </nc>
  </rcc>
  <rcc rId="32705" sId="3">
    <nc r="E10">
      <v>14020</v>
    </nc>
  </rcc>
  <rcc rId="32706" sId="3">
    <nc r="E11">
      <v>920</v>
    </nc>
  </rcc>
  <rcc rId="32707" sId="3">
    <nc r="E12">
      <v>29040</v>
    </nc>
  </rcc>
  <rcc rId="32708" sId="3">
    <nc r="E13">
      <v>11340</v>
    </nc>
  </rcc>
  <rcc rId="32709" sId="3">
    <nc r="E14">
      <v>18820</v>
    </nc>
  </rcc>
  <rcc rId="32710" sId="3">
    <nc r="E15">
      <v>4065</v>
    </nc>
  </rcc>
  <rcc rId="32711" sId="3">
    <nc r="E16">
      <v>77555</v>
    </nc>
  </rcc>
  <rcc rId="32712" sId="3">
    <nc r="E17">
      <v>40970</v>
    </nc>
  </rcc>
  <rcc rId="32713" sId="3">
    <nc r="E18">
      <v>15510</v>
    </nc>
  </rcc>
  <rcc rId="32714" sId="3">
    <nc r="E19">
      <v>154850</v>
    </nc>
  </rcc>
  <rcc rId="32715" sId="3">
    <nc r="E20">
      <v>6055</v>
    </nc>
  </rcc>
  <rcc rId="32716" sId="3">
    <nc r="E21">
      <v>13680</v>
    </nc>
  </rcc>
  <rcc rId="32717" sId="3">
    <nc r="E22">
      <v>13235</v>
    </nc>
  </rcc>
  <rcc rId="32718" sId="3">
    <nc r="E23">
      <v>38240</v>
    </nc>
  </rcc>
  <rcc rId="32719" sId="3">
    <nc r="E24">
      <v>53835</v>
    </nc>
  </rcc>
  <rcc rId="32720" sId="3">
    <nc r="E25">
      <v>12040</v>
    </nc>
  </rcc>
  <rcc rId="32721" sId="3">
    <nc r="E26">
      <v>15</v>
    </nc>
  </rcc>
  <rcc rId="32722" sId="3">
    <nc r="E27">
      <v>34545</v>
    </nc>
  </rcc>
  <rfmt sheetId="3" sqref="E27">
    <dxf>
      <fill>
        <patternFill>
          <bgColor rgb="FFFF0000"/>
        </patternFill>
      </fill>
    </dxf>
  </rfmt>
  <rcc rId="32723" sId="3">
    <nc r="E28">
      <v>31915</v>
    </nc>
  </rcc>
  <rcc rId="32724" sId="3">
    <nc r="E29">
      <v>32440</v>
    </nc>
  </rcc>
  <rcc rId="32725" sId="3">
    <nc r="E30">
      <v>31245</v>
    </nc>
  </rcc>
  <rcc rId="32726" sId="3">
    <nc r="E31">
      <v>64725</v>
    </nc>
  </rcc>
  <rfmt sheetId="3" sqref="E27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27" sId="4">
    <nc r="E7">
      <v>8275</v>
    </nc>
  </rcc>
  <rcc rId="32728" sId="4">
    <nc r="E8">
      <v>52480</v>
    </nc>
  </rcc>
  <rcc rId="32729" sId="4">
    <nc r="E9">
      <v>5770</v>
    </nc>
  </rcc>
  <rcc rId="32730" sId="4">
    <nc r="E10">
      <v>23100</v>
    </nc>
  </rcc>
  <rcc rId="32731" sId="4">
    <nc r="E11">
      <v>13700</v>
    </nc>
  </rcc>
  <rcc rId="32732" sId="4">
    <nc r="E12">
      <v>46165</v>
    </nc>
  </rcc>
  <rcc rId="32733" sId="4">
    <nc r="E13">
      <v>17485</v>
    </nc>
  </rcc>
  <rcc rId="32734" sId="4">
    <nc r="E14">
      <v>9560</v>
    </nc>
  </rcc>
  <rcc rId="32735" sId="4">
    <nc r="E15">
      <v>27720</v>
    </nc>
  </rcc>
  <rcc rId="32736" sId="4">
    <nc r="E16">
      <v>28415</v>
    </nc>
  </rcc>
  <rcc rId="32737" sId="4">
    <nc r="E17">
      <v>30790</v>
    </nc>
  </rcc>
  <rcc rId="32738" sId="4">
    <nc r="E18">
      <v>33400</v>
    </nc>
  </rcc>
  <rcc rId="32739" sId="4">
    <nc r="E19">
      <v>53810</v>
    </nc>
  </rcc>
  <rcc rId="32740" sId="4">
    <nc r="E20">
      <v>4330</v>
    </nc>
  </rcc>
  <rcc rId="32741" sId="4">
    <nc r="E21">
      <v>8885</v>
    </nc>
  </rcc>
  <rcc rId="32742" sId="4">
    <nc r="E22">
      <v>22395</v>
    </nc>
  </rcc>
  <rcc rId="32743" sId="4">
    <nc r="E23">
      <v>49177</v>
    </nc>
  </rcc>
  <rcc rId="32744" sId="4">
    <nc r="E24">
      <v>30385</v>
    </nc>
  </rcc>
  <rcc rId="32745" sId="4">
    <nc r="E25">
      <v>34600</v>
    </nc>
  </rcc>
  <rcc rId="32746" sId="4">
    <nc r="E26">
      <v>16980</v>
    </nc>
  </rcc>
  <rcc rId="32747" sId="4">
    <nc r="E27">
      <v>15345</v>
    </nc>
  </rcc>
  <rcc rId="32748" sId="4">
    <nc r="E28">
      <v>58035</v>
    </nc>
  </rcc>
  <rcc rId="32749" sId="4">
    <nc r="E29">
      <v>34465</v>
    </nc>
  </rcc>
  <rcc rId="32750" sId="4">
    <nc r="E31">
      <v>22000</v>
    </nc>
  </rcc>
  <rcc rId="32751" sId="4">
    <nc r="E32">
      <v>29945</v>
    </nc>
  </rcc>
  <rcc rId="32752" sId="4">
    <nc r="E33">
      <v>38425</v>
    </nc>
  </rcc>
  <rcc rId="32753" sId="4">
    <nc r="E34">
      <v>19285</v>
    </nc>
  </rcc>
  <rcc rId="32754" sId="4">
    <nc r="E35">
      <v>11775</v>
    </nc>
  </rcc>
  <rfmt sheetId="4" sqref="E35">
    <dxf>
      <fill>
        <patternFill>
          <bgColor rgb="FFFF0000"/>
        </patternFill>
      </fill>
    </dxf>
  </rfmt>
  <rcc rId="32755" sId="4">
    <nc r="E36">
      <v>48840</v>
    </nc>
  </rcc>
  <rcc rId="32756" sId="4">
    <nc r="E37">
      <v>38990</v>
    </nc>
  </rcc>
  <rcc rId="32757" sId="4">
    <nc r="E38">
      <v>12340</v>
    </nc>
  </rcc>
  <rcc rId="32758" sId="4">
    <nc r="E39">
      <v>42570</v>
    </nc>
  </rcc>
  <rcc rId="32759" sId="4">
    <nc r="E40">
      <v>37780</v>
    </nc>
  </rcc>
  <rcc rId="32760" sId="4">
    <nc r="E41">
      <v>4305</v>
    </nc>
  </rcc>
  <rcc rId="32761" sId="4">
    <nc r="E42">
      <v>100780</v>
    </nc>
  </rcc>
  <rcc rId="32762" sId="4">
    <nc r="E43">
      <v>9815</v>
    </nc>
  </rcc>
  <rcc rId="32763" sId="4">
    <nc r="E44">
      <v>2280</v>
    </nc>
  </rcc>
  <rcc rId="32764" sId="4">
    <nc r="E45">
      <v>87935</v>
    </nc>
  </rcc>
  <rcc rId="32765" sId="4">
    <nc r="E46">
      <v>9025</v>
    </nc>
  </rcc>
  <rcc rId="32766" sId="4">
    <nc r="E47">
      <v>11525</v>
    </nc>
  </rcc>
  <rcc rId="32767" sId="4">
    <nc r="E48">
      <v>54785</v>
    </nc>
  </rcc>
  <rcc rId="32768" sId="4">
    <nc r="E49">
      <v>14770</v>
    </nc>
  </rcc>
  <rcc rId="32769" sId="4">
    <nc r="E50">
      <v>32175</v>
    </nc>
  </rcc>
  <rcc rId="32770" sId="4">
    <nc r="E51">
      <v>15800</v>
    </nc>
  </rcc>
  <rcc rId="32771" sId="4">
    <nc r="E52">
      <v>9875</v>
    </nc>
  </rcc>
  <rcc rId="32772" sId="4">
    <nc r="E53">
      <v>19895</v>
    </nc>
  </rcc>
  <rcc rId="32773" sId="4">
    <nc r="E54">
      <v>6015</v>
    </nc>
  </rcc>
  <rcc rId="32774" sId="4">
    <nc r="E55">
      <v>54290</v>
    </nc>
  </rcc>
  <rcc rId="32775" sId="4">
    <nc r="E56">
      <v>51640</v>
    </nc>
  </rcc>
  <rcc rId="32776" sId="4">
    <nc r="E57">
      <v>5785</v>
    </nc>
  </rcc>
  <rcc rId="32777" sId="4">
    <nc r="E58">
      <v>28915</v>
    </nc>
  </rcc>
  <rcc rId="32778" sId="4">
    <nc r="E59">
      <v>13160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9" sId="5">
    <nc r="E6">
      <v>14180</v>
    </nc>
  </rcc>
  <rcc rId="32780" sId="5">
    <nc r="E7">
      <v>5740</v>
    </nc>
  </rcc>
  <rcc rId="32781" sId="5">
    <nc r="E8">
      <v>16460</v>
    </nc>
  </rcc>
  <rcc rId="32782" sId="5">
    <nc r="E9">
      <v>11175</v>
    </nc>
  </rcc>
  <rcc rId="32783" sId="5">
    <nc r="E10">
      <v>20860</v>
    </nc>
  </rcc>
  <rcc rId="32784" sId="5">
    <nc r="E11">
      <v>45690</v>
    </nc>
  </rcc>
  <rcc rId="32785" sId="5">
    <nc r="E12">
      <v>20900</v>
    </nc>
  </rcc>
  <rcc rId="32786" sId="5">
    <nc r="E13">
      <v>13950</v>
    </nc>
  </rcc>
  <rcc rId="32787" sId="5">
    <nc r="E15">
      <v>20265</v>
    </nc>
  </rcc>
  <rcc rId="32788" sId="5">
    <nc r="E16">
      <v>7195</v>
    </nc>
  </rcc>
  <rcc rId="32789" sId="5">
    <nc r="E17">
      <v>33095</v>
    </nc>
  </rcc>
  <rcc rId="32790" sId="5">
    <nc r="E18">
      <v>18995</v>
    </nc>
  </rcc>
  <rcc rId="32791" sId="5">
    <nc r="E19">
      <v>13915</v>
    </nc>
  </rcc>
  <rcc rId="32792" sId="5">
    <nc r="E20">
      <v>53715</v>
    </nc>
  </rcc>
  <rcc rId="32793" sId="5">
    <nc r="E21">
      <v>70740</v>
    </nc>
  </rcc>
  <rcc rId="32794" sId="5">
    <nc r="E22">
      <v>54580</v>
    </nc>
  </rcc>
  <rcc rId="32795" sId="5">
    <nc r="E23">
      <v>11780</v>
    </nc>
  </rcc>
  <rcc rId="32796" sId="5">
    <nc r="E24">
      <v>8270</v>
    </nc>
  </rcc>
  <rcc rId="32797" sId="5">
    <nc r="E25">
      <v>14560</v>
    </nc>
  </rcc>
  <rcc rId="32798" sId="5">
    <nc r="E26">
      <v>9235</v>
    </nc>
  </rcc>
  <rcc rId="32799" sId="5">
    <nc r="E27">
      <v>4470</v>
    </nc>
  </rcc>
  <rcc rId="32800" sId="5">
    <nc r="E28">
      <v>6865</v>
    </nc>
  </rcc>
  <rcc rId="32801" sId="5">
    <nc r="E29">
      <v>22665</v>
    </nc>
  </rcc>
  <rcc rId="32802" sId="5">
    <nc r="E30">
      <v>62445</v>
    </nc>
  </rcc>
  <rcc rId="32803" sId="5">
    <nc r="E31">
      <v>20500</v>
    </nc>
  </rcc>
  <rcc rId="32804" sId="5">
    <nc r="E32">
      <v>19295</v>
    </nc>
  </rcc>
  <rcc rId="32805" sId="5">
    <nc r="E33">
      <v>55610</v>
    </nc>
  </rcc>
  <rcc rId="32806" sId="5">
    <nc r="E34">
      <v>13970</v>
    </nc>
  </rcc>
  <rcc rId="32807" sId="5">
    <nc r="E35">
      <v>10965</v>
    </nc>
  </rcc>
  <rcc rId="32808" sId="5">
    <nc r="E36">
      <v>70275</v>
    </nc>
  </rcc>
  <rcc rId="32809" sId="5">
    <nc r="E37">
      <v>27525</v>
    </nc>
  </rcc>
  <rcc rId="32810" sId="5">
    <nc r="E38">
      <v>92760</v>
    </nc>
  </rcc>
  <rcc rId="32811" sId="5">
    <nc r="E39">
      <v>12670</v>
    </nc>
  </rcc>
  <rcc rId="32812" sId="5">
    <nc r="E40">
      <v>65110</v>
    </nc>
  </rcc>
  <rcc rId="32813" sId="5">
    <nc r="E41">
      <v>19655</v>
    </nc>
  </rcc>
  <rcc rId="32814" sId="5">
    <nc r="E42">
      <v>108625</v>
    </nc>
  </rcc>
  <rcc rId="32815" sId="5">
    <nc r="E43">
      <v>14535</v>
    </nc>
  </rcc>
  <rcc rId="32816" sId="5">
    <nc r="E44">
      <v>23655</v>
    </nc>
  </rcc>
  <rcc rId="32817" sId="5">
    <nc r="E45">
      <v>20405</v>
    </nc>
  </rcc>
  <rcc rId="32818" sId="5">
    <nc r="E46">
      <v>580</v>
    </nc>
  </rcc>
  <rcc rId="32819" sId="5">
    <nc r="E47">
      <v>11330</v>
    </nc>
  </rcc>
  <rcc rId="32820" sId="5">
    <nc r="E48">
      <v>25645</v>
    </nc>
  </rcc>
  <rcc rId="32821" sId="5">
    <nc r="E49">
      <v>35095</v>
    </nc>
  </rcc>
  <rcc rId="32822" sId="5">
    <nc r="E50">
      <v>19630</v>
    </nc>
  </rcc>
  <rcc rId="32823" sId="5">
    <nc r="E51">
      <v>2645</v>
    </nc>
  </rcc>
  <rcc rId="32824" sId="5">
    <nc r="E52">
      <v>22840</v>
    </nc>
  </rcc>
  <rcc rId="32825" sId="5">
    <nc r="E53">
      <v>36810</v>
    </nc>
  </rcc>
  <rcc rId="32826" sId="5">
    <nc r="E54">
      <v>42830</v>
    </nc>
  </rcc>
  <rcc rId="32827" sId="5">
    <nc r="E55">
      <v>8770</v>
    </nc>
  </rcc>
  <rcc rId="32828" sId="5">
    <nc r="E56">
      <v>265605</v>
    </nc>
  </rcc>
  <rcc rId="32829" sId="5">
    <nc r="E57">
      <v>32270</v>
    </nc>
  </rcc>
  <rcc rId="32830" sId="5">
    <nc r="E58">
      <v>9055</v>
    </nc>
  </rcc>
  <rcc rId="32831" sId="5">
    <nc r="E59">
      <v>67110</v>
    </nc>
  </rcc>
  <rcc rId="32832" sId="5">
    <nc r="E61">
      <v>3910</v>
    </nc>
  </rcc>
  <rcc rId="32833" sId="5">
    <nc r="E62">
      <v>8930</v>
    </nc>
  </rcc>
  <rcc rId="32834" sId="5">
    <nc r="E63">
      <v>1790</v>
    </nc>
  </rcc>
  <rcc rId="32835" sId="5">
    <nc r="E64">
      <v>20050</v>
    </nc>
  </rcc>
  <rcc rId="32836" sId="5">
    <nc r="E65">
      <v>7190</v>
    </nc>
  </rcc>
  <rcc rId="32837" sId="5">
    <nc r="E66">
      <v>23890</v>
    </nc>
  </rcc>
  <rcc rId="32838" sId="5">
    <nc r="E67">
      <v>29710</v>
    </nc>
  </rcc>
  <rcc rId="32839" sId="5">
    <nc r="E68">
      <v>5985</v>
    </nc>
  </rcc>
  <rcc rId="32840" sId="5">
    <nc r="E70">
      <v>20670</v>
    </nc>
  </rcc>
  <rcc rId="32841" sId="5">
    <nc r="E71">
      <v>36700</v>
    </nc>
  </rcc>
  <rcc rId="32842" sId="5">
    <nc r="E72">
      <v>33475</v>
    </nc>
  </rcc>
  <rcc rId="32843" sId="5">
    <nc r="E73">
      <v>3945</v>
    </nc>
  </rcc>
  <rcc rId="32844" sId="5">
    <nc r="E74">
      <v>7740</v>
    </nc>
  </rcc>
  <rcc rId="32845" sId="5">
    <nc r="E75">
      <v>5985</v>
    </nc>
  </rcc>
  <rcc rId="32846" sId="5">
    <nc r="E76">
      <v>59725</v>
    </nc>
  </rcc>
  <rcc rId="32847" sId="5">
    <nc r="E77">
      <v>12545</v>
    </nc>
  </rcc>
  <rcc rId="32848" sId="5">
    <nc r="E78">
      <v>12405</v>
    </nc>
  </rcc>
  <rcc rId="32849" sId="5">
    <nc r="E79">
      <v>9505</v>
    </nc>
  </rcc>
  <rcc rId="32850" sId="5">
    <nc r="E80">
      <v>7950</v>
    </nc>
  </rcc>
  <rcc rId="32851" sId="5">
    <nc r="E81">
      <v>10785</v>
    </nc>
  </rcc>
  <rcc rId="32852" sId="5">
    <nc r="E82">
      <v>2310</v>
    </nc>
  </rcc>
  <rcc rId="32853" sId="5">
    <nc r="E83">
      <v>15885</v>
    </nc>
  </rcc>
  <rcc rId="32854" sId="5">
    <nc r="E84">
      <v>170</v>
    </nc>
  </rcc>
  <rcc rId="32855" sId="5">
    <nc r="E85">
      <v>25870</v>
    </nc>
  </rcc>
  <rcc rId="32856" sId="5">
    <nc r="E86">
      <v>27440</v>
    </nc>
  </rcc>
  <rcc rId="32857" sId="5">
    <nc r="E87">
      <v>8905</v>
    </nc>
  </rcc>
  <rcc rId="32858" sId="5">
    <nc r="E88">
      <v>3105</v>
    </nc>
  </rcc>
  <rcc rId="32859" sId="5">
    <nc r="E89">
      <v>39880</v>
    </nc>
  </rcc>
  <rcc rId="32860" sId="5">
    <nc r="E90">
      <v>27550</v>
    </nc>
  </rcc>
  <rcc rId="32861" sId="5">
    <nc r="E91">
      <v>68540</v>
    </nc>
  </rcc>
  <rcc rId="32862" sId="5">
    <nc r="E92">
      <v>40895</v>
    </nc>
  </rcc>
  <rcc rId="32863" sId="5">
    <nc r="E94">
      <v>2395</v>
    </nc>
  </rcc>
  <rcc rId="32864" sId="5">
    <nc r="E95">
      <v>21270</v>
    </nc>
  </rcc>
  <rcc rId="32865" sId="5">
    <nc r="E96">
      <v>9145</v>
    </nc>
  </rcc>
  <rcc rId="32866" sId="5">
    <nc r="E97">
      <v>35020</v>
    </nc>
  </rcc>
  <rcc rId="32867" sId="5">
    <nc r="E98">
      <v>8735</v>
    </nc>
  </rcc>
  <rcc rId="32868" sId="5">
    <nc r="E99">
      <v>46645</v>
    </nc>
  </rcc>
  <rcc rId="32869" sId="5">
    <nc r="E100">
      <v>31480</v>
    </nc>
  </rcc>
  <rcc rId="32870" sId="5">
    <nc r="E101">
      <v>32375</v>
    </nc>
  </rcc>
  <rcc rId="32871" sId="5">
    <nc r="E102">
      <v>18120</v>
    </nc>
  </rcc>
  <rcc rId="32872" sId="5">
    <nc r="E103">
      <v>15190</v>
    </nc>
  </rcc>
  <rcc rId="32873" sId="5">
    <nc r="E104">
      <v>24235</v>
    </nc>
  </rcc>
  <rcc rId="32874" sId="5">
    <nc r="E105">
      <v>4640</v>
    </nc>
  </rcc>
  <rcc rId="32875" sId="5">
    <nc r="E106">
      <v>9745</v>
    </nc>
  </rcc>
  <rcc rId="32876" sId="5">
    <nc r="E107">
      <v>5480</v>
    </nc>
  </rcc>
  <rcc rId="32877" sId="5">
    <nc r="E108">
      <v>98725</v>
    </nc>
  </rcc>
  <rcc rId="32878" sId="5">
    <nc r="E109">
      <v>35270</v>
    </nc>
  </rcc>
  <rcc rId="32879" sId="5">
    <nc r="E110">
      <v>15680</v>
    </nc>
  </rcc>
  <rcc rId="32880" sId="5">
    <nc r="E111">
      <v>28465</v>
    </nc>
  </rcc>
  <rcc rId="32881" sId="5">
    <nc r="E112">
      <v>5905</v>
    </nc>
  </rcc>
  <rcc rId="32882" sId="5">
    <nc r="E113">
      <v>19985</v>
    </nc>
  </rcc>
  <rcc rId="32883" sId="5">
    <nc r="E114">
      <v>12685</v>
    </nc>
  </rcc>
  <rcc rId="32884" sId="5">
    <nc r="E115">
      <v>47805</v>
    </nc>
  </rcc>
  <rcc rId="32885" sId="5">
    <nc r="E116">
      <v>36860</v>
    </nc>
  </rcc>
  <rcc rId="32886" sId="5">
    <nc r="E117">
      <v>97490</v>
    </nc>
  </rcc>
  <rcc rId="32887" sId="5">
    <nc r="E118">
      <v>41620</v>
    </nc>
  </rcc>
  <rcc rId="32888" sId="5">
    <nc r="E119">
      <v>2880</v>
    </nc>
  </rcc>
  <rcc rId="32889" sId="5">
    <nc r="E120">
      <v>87815</v>
    </nc>
  </rcc>
  <rcc rId="32890" sId="5">
    <nc r="E121">
      <v>84310</v>
    </nc>
  </rcc>
  <rfmt sheetId="5" sqref="E121">
    <dxf>
      <fill>
        <patternFill>
          <bgColor rgb="FFFF0000"/>
        </patternFill>
      </fill>
    </dxf>
  </rfmt>
  <rcc rId="32891" sId="5">
    <nc r="E122">
      <v>16075</v>
    </nc>
  </rcc>
  <rcc rId="32892" sId="5">
    <nc r="E123">
      <v>5430</v>
    </nc>
  </rcc>
  <rcc rId="32893" sId="5">
    <nc r="E124">
      <v>9080</v>
    </nc>
  </rcc>
  <rcc rId="32894" sId="5">
    <nc r="E125">
      <v>10570</v>
    </nc>
  </rcc>
  <rcc rId="32895" sId="5">
    <nc r="E126">
      <v>32255</v>
    </nc>
  </rcc>
  <rcc rId="32896" sId="5">
    <nc r="E127">
      <v>63115</v>
    </nc>
  </rcc>
  <rcc rId="32897" sId="5">
    <nc r="E128">
      <v>10930</v>
    </nc>
  </rcc>
  <rcc rId="32898" sId="5">
    <nc r="E129">
      <v>16350</v>
    </nc>
  </rcc>
  <rcc rId="32899" sId="5">
    <nc r="E130">
      <v>12540</v>
    </nc>
  </rcc>
  <rcc rId="32900" sId="5">
    <nc r="E131">
      <v>8760</v>
    </nc>
  </rcc>
  <rcc rId="32901" sId="5">
    <nc r="E132">
      <v>9970</v>
    </nc>
  </rcc>
  <rcc rId="32902" sId="5">
    <nc r="E133">
      <v>19480</v>
    </nc>
  </rcc>
  <rcc rId="32903" sId="5">
    <nc r="E134">
      <v>18960</v>
    </nc>
  </rcc>
  <rcc rId="32904" sId="5">
    <nc r="E135">
      <v>31655</v>
    </nc>
  </rcc>
  <rcc rId="32905" sId="5">
    <nc r="E136">
      <v>59850</v>
    </nc>
  </rcc>
  <rcc rId="32906" sId="5">
    <nc r="E137">
      <v>29885</v>
    </nc>
  </rcc>
  <rcc rId="32907" sId="5">
    <nc r="E138">
      <v>29685</v>
    </nc>
  </rcc>
  <rcc rId="32908" sId="5">
    <nc r="E139">
      <v>41235</v>
    </nc>
  </rcc>
  <rcc rId="32909" sId="5">
    <nc r="E140">
      <v>19690</v>
    </nc>
  </rcc>
  <rcc rId="32910" sId="5">
    <nc r="E141">
      <v>9675</v>
    </nc>
  </rcc>
  <rcc rId="32911" sId="5">
    <nc r="E142">
      <v>28130</v>
    </nc>
  </rcc>
  <rcc rId="32912" sId="5">
    <nc r="E143">
      <v>42085</v>
    </nc>
  </rcc>
  <rcc rId="32913" sId="5">
    <nc r="E144">
      <v>59390</v>
    </nc>
  </rcc>
  <rcc rId="32914" sId="5">
    <nc r="E145">
      <v>11355</v>
    </nc>
  </rcc>
  <rcc rId="32915" sId="5">
    <nc r="E146">
      <v>13325</v>
    </nc>
  </rcc>
  <rcc rId="32916" sId="5">
    <nc r="E147">
      <v>31160</v>
    </nc>
  </rcc>
  <rcc rId="32917" sId="5">
    <nc r="E148">
      <v>13840</v>
    </nc>
  </rcc>
  <rcc rId="32918" sId="5">
    <nc r="E149">
      <v>40765</v>
    </nc>
  </rcc>
  <rfmt sheetId="5" sqref="E149:E150">
    <dxf>
      <fill>
        <patternFill>
          <bgColor rgb="FFFF0000"/>
        </patternFill>
      </fill>
    </dxf>
  </rfmt>
  <rcc rId="32919" sId="5">
    <nc r="E150">
      <v>40765</v>
    </nc>
  </rcc>
  <rcc rId="32920" sId="5">
    <nc r="E151">
      <v>45660</v>
    </nc>
  </rcc>
  <rcc rId="32921" sId="5">
    <nc r="E152">
      <v>23965</v>
    </nc>
  </rcc>
  <rcc rId="32922" sId="5">
    <nc r="E153">
      <v>1405</v>
    </nc>
  </rcc>
  <rcc rId="32923" sId="5">
    <nc r="E154">
      <v>29495</v>
    </nc>
  </rcc>
  <rcc rId="32924" sId="5">
    <nc r="E155">
      <v>78475</v>
    </nc>
  </rcc>
  <rcc rId="32925" sId="5">
    <nc r="E156">
      <v>26015</v>
    </nc>
  </rcc>
  <rcc rId="32926" sId="5">
    <nc r="E157">
      <v>37500</v>
    </nc>
  </rcc>
  <rcc rId="32927" sId="5">
    <nc r="E158">
      <v>5550</v>
    </nc>
  </rcc>
  <rcc rId="32928" sId="5">
    <nc r="E159">
      <v>8115</v>
    </nc>
  </rcc>
  <rcc rId="32929" sId="5">
    <nc r="E160">
      <v>15285</v>
    </nc>
  </rcc>
  <rcc rId="32930" sId="5">
    <nc r="E161">
      <v>92355</v>
    </nc>
  </rcc>
  <rcc rId="32931" sId="5">
    <nc r="E162">
      <v>75370</v>
    </nc>
  </rcc>
  <rcc rId="32932" sId="5">
    <nc r="E163">
      <v>21210</v>
    </nc>
  </rcc>
  <rcc rId="32933" sId="5">
    <nc r="E164">
      <v>46605</v>
    </nc>
  </rcc>
  <rcc rId="32934" sId="5">
    <nc r="E166">
      <v>24100</v>
    </nc>
  </rcc>
  <rcc rId="32935" sId="5">
    <nc r="E167">
      <v>1605</v>
    </nc>
  </rcc>
  <rcc rId="32936" sId="5">
    <nc r="E168">
      <v>13760</v>
    </nc>
  </rcc>
  <rcc rId="32937" sId="5">
    <nc r="E169">
      <v>13320</v>
    </nc>
  </rcc>
  <rcc rId="32938" sId="5">
    <nc r="E170">
      <v>11395</v>
    </nc>
  </rcc>
  <rcc rId="32939" sId="5">
    <nc r="E171">
      <v>71850</v>
    </nc>
  </rcc>
  <rcc rId="32940" sId="5">
    <nc r="E172">
      <v>40865</v>
    </nc>
  </rcc>
  <rcc rId="32941" sId="5">
    <nc r="E173">
      <v>20465</v>
    </nc>
  </rcc>
  <rcc rId="32942" sId="5">
    <nc r="E174">
      <v>10795</v>
    </nc>
  </rcc>
  <rcc rId="32943" sId="5">
    <nc r="E175">
      <v>53995</v>
    </nc>
  </rcc>
  <rcc rId="32944" sId="5">
    <nc r="E176">
      <v>45635</v>
    </nc>
  </rcc>
  <rcc rId="32945" sId="5">
    <nc r="E177">
      <v>34685</v>
    </nc>
  </rcc>
  <rcc rId="32946" sId="5">
    <nc r="E179">
      <v>50525</v>
    </nc>
  </rcc>
  <rcc rId="32947" sId="5">
    <nc r="E180">
      <v>39625</v>
    </nc>
  </rcc>
  <rcc rId="32948" sId="5">
    <nc r="E181">
      <v>10825</v>
    </nc>
  </rcc>
  <rcc rId="32949" sId="5">
    <nc r="E182">
      <v>9545</v>
    </nc>
  </rcc>
  <rcc rId="32950" sId="5">
    <nc r="E183">
      <v>32105</v>
    </nc>
  </rcc>
  <rcc rId="32951" sId="5">
    <nc r="E184">
      <v>24120</v>
    </nc>
  </rcc>
  <rcc rId="32952" sId="5">
    <nc r="E185">
      <v>11210</v>
    </nc>
  </rcc>
  <rcc rId="32953" sId="5">
    <nc r="E186">
      <v>19760</v>
    </nc>
  </rcc>
  <rcc rId="32954" sId="5">
    <nc r="E187">
      <v>40770</v>
    </nc>
  </rcc>
  <rcc rId="32955" sId="5">
    <nc r="E188">
      <v>13770</v>
    </nc>
  </rcc>
  <rcc rId="32956" sId="5">
    <nc r="E189">
      <v>124505</v>
    </nc>
  </rcc>
  <rcc rId="32957" sId="5">
    <nc r="E190">
      <v>8285</v>
    </nc>
  </rcc>
  <rcc rId="32958" sId="5">
    <nc r="E191">
      <v>27300</v>
    </nc>
  </rcc>
  <rcc rId="32959" sId="5">
    <nc r="E192">
      <v>34195</v>
    </nc>
  </rcc>
  <rcc rId="32960" sId="5">
    <nc r="E193">
      <v>28311</v>
    </nc>
  </rcc>
  <rcc rId="32961" sId="5">
    <nc r="E194">
      <v>10225</v>
    </nc>
  </rcc>
  <rcc rId="32962" sId="5">
    <nc r="E195">
      <v>10400</v>
    </nc>
  </rcc>
  <rcc rId="32963" sId="5">
    <nc r="E196">
      <v>23650</v>
    </nc>
  </rcc>
  <rcc rId="32964" sId="5">
    <nc r="E197">
      <v>9855</v>
    </nc>
  </rcc>
  <rcc rId="32965" sId="5">
    <nc r="E198">
      <v>18420</v>
    </nc>
  </rcc>
  <rcc rId="32966" sId="5">
    <nc r="E199">
      <v>16460</v>
    </nc>
  </rcc>
  <rcc rId="32967" sId="5">
    <nc r="E200">
      <v>23010</v>
    </nc>
  </rcc>
  <rcc rId="32968" sId="5">
    <nc r="E201">
      <v>16545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9" sId="5">
    <oc r="E121">
      <v>84310</v>
    </oc>
    <nc r="E121">
      <v>84535</v>
    </nc>
  </rcc>
  <rfmt sheetId="5" sqref="E121">
    <dxf>
      <fill>
        <patternFill>
          <bgColor theme="0"/>
        </patternFill>
      </fill>
    </dxf>
  </rfmt>
  <rcc rId="32970" sId="5">
    <oc r="E150">
      <v>40765</v>
    </oc>
    <nc r="E150">
      <v>39525</v>
    </nc>
  </rcc>
  <rfmt sheetId="5" sqref="E149:E151">
    <dxf>
      <fill>
        <patternFill>
          <bgColor theme="0"/>
        </patternFill>
      </fill>
    </dxf>
  </rfmt>
  <rcc rId="32971" sId="5">
    <oc r="F202">
      <f>SUM(F6:F201)</f>
    </oc>
    <nc r="F202">
      <f>SUM(F6:F201)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5" sId="2">
    <oc r="E10">
      <v>110680</v>
    </oc>
    <nc r="E10">
      <v>111105</v>
    </nc>
  </rcc>
  <rfmt sheetId="2" sqref="E10">
    <dxf>
      <fill>
        <patternFill>
          <bgColor theme="0"/>
        </patternFill>
      </fill>
    </dxf>
  </rfmt>
  <rcc rId="32986" sId="3">
    <oc r="E27">
      <v>34545</v>
    </oc>
    <nc r="E27">
      <v>34580</v>
    </nc>
  </rcc>
  <rcc rId="32987" sId="4">
    <oc r="E35">
      <v>11775</v>
    </oc>
    <nc r="E35">
      <v>11815</v>
    </nc>
  </rcc>
  <rfmt sheetId="4" sqref="E3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8" sId="10" numFmtId="34">
    <oc r="C8">
      <v>2261</v>
    </oc>
    <nc r="C8">
      <v>3040.3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49" sId="13">
    <oc r="E6">
      <f>E7*0.071</f>
    </oc>
    <nc r="E6">
      <f>E7*0.0704</f>
    </nc>
  </rcc>
  <rcc rId="30350" sId="13">
    <oc r="F6">
      <f>F7*0.071</f>
    </oc>
    <nc r="F6">
      <f>F7*0.0704</f>
    </nc>
  </rcc>
  <rcc rId="30351" sId="13">
    <oc r="G6">
      <f>G7*0.071</f>
    </oc>
    <nc r="G6">
      <f>G7*0.0704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2" sId="13" numFmtId="4">
    <oc r="D5">
      <v>4598.1099999999997</v>
    </oc>
    <nc r="D5">
      <v>4672.42</v>
    </nc>
  </rcc>
  <rcc rId="33003" sId="13" numFmtId="4">
    <oc r="D8">
      <v>279363</v>
    </oc>
    <nc r="D8">
      <v>283037</v>
    </nc>
  </rcc>
  <rcc rId="33004" sId="13">
    <oc r="E7">
      <f>1391-F7</f>
    </oc>
    <nc r="E7">
      <f>1377-F7</f>
    </nc>
  </rcc>
  <rcc rId="33005" sId="13">
    <oc r="F7">
      <f>151*3.23</f>
    </oc>
    <nc r="F7">
      <f>144*3.23</f>
    </nc>
  </rcc>
  <rcc rId="33006" sId="13">
    <oc r="F8">
      <f>151*4.33</f>
    </oc>
    <nc r="F8">
      <f>144*4.33</f>
    </nc>
  </rcc>
  <rcc rId="33007" sId="13">
    <oc r="E6">
      <f>E7*0.075</f>
    </oc>
    <nc r="E6">
      <f>E7*0.0776</f>
    </nc>
  </rcc>
  <rcc rId="33008" sId="13">
    <oc r="F6">
      <f>F7*0.075</f>
    </oc>
    <nc r="F6">
      <f>F7*0.0776</f>
    </nc>
  </rcc>
  <rcc rId="33009" sId="13">
    <oc r="G6">
      <f>G7*0.075</f>
    </oc>
    <nc r="G6">
      <f>G7*0.0776</f>
    </nc>
  </rcc>
  <rcc rId="33010" sId="13" numFmtId="4">
    <oc r="E8">
      <v>1437</v>
    </oc>
    <nc r="E8">
      <v>1596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F12" start="0" length="0">
    <dxf>
      <numFmt numFmtId="1" formatCode="0"/>
    </dxf>
  </rfmt>
  <rcc rId="33024" sId="13" numFmtId="4">
    <oc r="E10">
      <v>64654</v>
    </oc>
    <nc r="E10">
      <v>75964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1" sId="10">
    <oc r="A2" t="inlineStr">
      <is>
        <t>Июнь 2023 года</t>
      </is>
    </oc>
    <nc r="A2" t="inlineStr">
      <is>
        <t>Август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65" sId="1">
    <oc r="A2" t="inlineStr">
      <is>
        <t>по потреблению электроэнергии за период с  22.07.2023г. по  21.08.2023г.</t>
      </is>
    </oc>
    <nc r="A2" t="inlineStr">
      <is>
        <t>по потреблению электроэнергии за период с  22.08.2023г. по  22.09.2023г.</t>
      </is>
    </nc>
  </rcc>
  <rcc rId="33066" sId="1">
    <oc r="C8">
      <v>7135</v>
    </oc>
    <nc r="C8">
      <v>7192</v>
    </nc>
  </rcc>
  <rcc rId="33067" sId="1">
    <oc r="C9">
      <v>3003</v>
    </oc>
    <nc r="C9">
      <v>3037</v>
    </nc>
  </rcc>
  <rcc rId="33068" sId="1">
    <oc r="C10">
      <v>14756</v>
    </oc>
    <nc r="C10">
      <v>14944</v>
    </nc>
  </rcc>
  <rcc rId="33069" sId="1">
    <oc r="C11">
      <v>19514</v>
    </oc>
    <nc r="C11">
      <v>19776</v>
    </nc>
  </rcc>
  <rcc rId="33070" sId="1">
    <oc r="D8">
      <v>7192</v>
    </oc>
    <nc r="D8"/>
  </rcc>
  <rcc rId="33071" sId="1">
    <oc r="D9">
      <v>3037</v>
    </oc>
    <nc r="D9"/>
  </rcc>
  <rcc rId="33072" sId="1">
    <oc r="D10">
      <v>14944</v>
    </oc>
    <nc r="D10"/>
  </rcc>
  <rcc rId="33073" sId="1">
    <oc r="D11">
      <v>19776</v>
    </oc>
    <nc r="D11"/>
  </rcc>
  <rcc rId="33074" sId="1">
    <oc r="C13">
      <v>7047</v>
    </oc>
    <nc r="C13">
      <v>7107</v>
    </nc>
  </rcc>
  <rcc rId="33075" sId="1">
    <oc r="C14">
      <v>5183</v>
    </oc>
    <nc r="C14">
      <v>5234</v>
    </nc>
  </rcc>
  <rcc rId="33076" sId="1">
    <oc r="C15">
      <v>4384</v>
    </oc>
    <nc r="C15">
      <v>4445</v>
    </nc>
  </rcc>
  <rcc rId="33077" sId="1">
    <oc r="C16">
      <v>7820</v>
    </oc>
    <nc r="C16">
      <v>7926</v>
    </nc>
  </rcc>
  <rcc rId="33078" sId="1">
    <oc r="D13">
      <v>7107</v>
    </oc>
    <nc r="D13"/>
  </rcc>
  <rcc rId="33079" sId="1">
    <oc r="D14">
      <v>5234</v>
    </oc>
    <nc r="D14"/>
  </rcc>
  <rcc rId="33080" sId="1">
    <oc r="D15">
      <v>4445</v>
    </oc>
    <nc r="D15"/>
  </rcc>
  <rcc rId="33081" sId="1">
    <oc r="D16">
      <v>7926</v>
    </oc>
    <nc r="D16"/>
  </rcc>
  <rcc rId="33082" sId="1">
    <oc r="C18">
      <v>12066</v>
    </oc>
    <nc r="C18">
      <v>12190</v>
    </nc>
  </rcc>
  <rcc rId="33083" sId="1">
    <oc r="C19">
      <v>3359</v>
    </oc>
    <nc r="C19">
      <v>3389</v>
    </nc>
  </rcc>
  <rcc rId="33084" sId="1">
    <oc r="C20">
      <v>10652</v>
    </oc>
    <nc r="C20">
      <v>10770</v>
    </nc>
  </rcc>
  <rcc rId="33085" sId="1">
    <oc r="C21">
      <v>13013</v>
    </oc>
    <nc r="C21">
      <v>13202</v>
    </nc>
  </rcc>
  <rcc rId="33086" sId="1">
    <oc r="D18">
      <v>12190</v>
    </oc>
    <nc r="D18"/>
  </rcc>
  <rcc rId="33087" sId="1">
    <oc r="D19">
      <v>3389</v>
    </oc>
    <nc r="D19"/>
  </rcc>
  <rcc rId="33088" sId="1">
    <oc r="D20">
      <v>10770</v>
    </oc>
    <nc r="D20"/>
  </rcc>
  <rcc rId="33089" sId="1">
    <oc r="D21">
      <v>13202</v>
    </oc>
    <nc r="D21"/>
  </rcc>
  <rcc rId="33090" sId="1">
    <oc r="C30">
      <v>4180</v>
    </oc>
    <nc r="C30">
      <v>4234</v>
    </nc>
  </rcc>
  <rcc rId="33091" sId="1">
    <oc r="C31">
      <v>3941</v>
    </oc>
    <nc r="C31">
      <v>4001</v>
    </nc>
  </rcc>
  <rcc rId="33092" sId="1">
    <oc r="C33">
      <v>19485</v>
    </oc>
    <nc r="C33">
      <v>19581</v>
    </nc>
  </rcc>
  <rcc rId="33093" sId="1">
    <oc r="C34">
      <v>14412</v>
    </oc>
    <nc r="C34">
      <v>14506</v>
    </nc>
  </rcc>
  <rfmt sheetId="1" sqref="C35" start="0" length="0">
    <dxf/>
  </rfmt>
  <rcc rId="33094" sId="1">
    <oc r="C36">
      <v>15482</v>
    </oc>
    <nc r="C36">
      <v>15626</v>
    </nc>
  </rcc>
  <rcc rId="33095" sId="1">
    <oc r="C37">
      <v>2592</v>
    </oc>
    <nc r="C37">
      <v>2623</v>
    </nc>
  </rcc>
  <rcc rId="33096" sId="1">
    <oc r="C38">
      <v>28714</v>
    </oc>
    <nc r="C38">
      <v>29046</v>
    </nc>
  </rcc>
  <rcc rId="33097" sId="1">
    <oc r="C39">
      <v>23720</v>
    </oc>
    <nc r="C39">
      <v>23992</v>
    </nc>
  </rcc>
  <rcc rId="33098" sId="1">
    <oc r="D30">
      <v>4234</v>
    </oc>
    <nc r="D30"/>
  </rcc>
  <rcc rId="33099" sId="1">
    <oc r="D31">
      <v>4001</v>
    </oc>
    <nc r="D31"/>
  </rcc>
  <rcc rId="33100" sId="1">
    <oc r="D33">
      <v>19581</v>
    </oc>
    <nc r="D33"/>
  </rcc>
  <rcc rId="33101" sId="1">
    <oc r="D34">
      <v>14506</v>
    </oc>
    <nc r="D34"/>
  </rcc>
  <rcc rId="33102" sId="1">
    <oc r="D36">
      <v>15626</v>
    </oc>
    <nc r="D36"/>
  </rcc>
  <rcc rId="33103" sId="1">
    <oc r="D37">
      <v>2623</v>
    </oc>
    <nc r="D37"/>
  </rcc>
  <rcc rId="33104" sId="1">
    <oc r="D38">
      <v>29046</v>
    </oc>
    <nc r="D38"/>
  </rcc>
  <rcc rId="33105" sId="1">
    <oc r="D39">
      <v>23992</v>
    </oc>
    <nc r="D39"/>
  </rcc>
  <rcc rId="33106" sId="1">
    <oc r="C45">
      <v>12654</v>
    </oc>
    <nc r="C45">
      <v>12858</v>
    </nc>
  </rcc>
  <rcc rId="33107" sId="1">
    <oc r="C46">
      <v>7436</v>
    </oc>
    <nc r="C46">
      <v>7525</v>
    </nc>
  </rcc>
  <rcc rId="33108" sId="1">
    <oc r="C47">
      <v>1455</v>
    </oc>
    <nc r="C47">
      <v>1472</v>
    </nc>
  </rcc>
  <rcc rId="33109" sId="1">
    <oc r="D45">
      <v>12858</v>
    </oc>
    <nc r="D45"/>
  </rcc>
  <rcc rId="33110" sId="1">
    <oc r="D46">
      <v>7525</v>
    </oc>
    <nc r="D46"/>
  </rcc>
  <rcc rId="33111" sId="1">
    <oc r="D47">
      <v>1472</v>
    </oc>
    <nc r="D47"/>
  </rcc>
  <rcc rId="33112" sId="2">
    <oc r="E2" t="inlineStr">
      <is>
        <t>Август</t>
      </is>
    </oc>
    <nc r="E2" t="inlineStr">
      <is>
        <t>Сентябрь</t>
      </is>
    </nc>
  </rcc>
  <rcc rId="33113" sId="2">
    <oc r="D6">
      <v>1050</v>
    </oc>
    <nc r="D6">
      <v>1140</v>
    </nc>
  </rcc>
  <rcc rId="33114" sId="2">
    <oc r="D7">
      <v>23125</v>
    </oc>
    <nc r="D7">
      <v>23270</v>
    </nc>
  </rcc>
  <rcc rId="33115" sId="2">
    <oc r="D8">
      <v>20450</v>
    </oc>
    <nc r="D8">
      <v>20705</v>
    </nc>
  </rcc>
  <rcc rId="33116" sId="2">
    <oc r="D9">
      <v>24990</v>
    </oc>
    <nc r="D9">
      <v>25355</v>
    </nc>
  </rcc>
  <rcc rId="33117" sId="2">
    <oc r="D10">
      <v>110680</v>
    </oc>
    <nc r="D10">
      <v>111105</v>
    </nc>
  </rcc>
  <rcc rId="33118" sId="2">
    <oc r="D11">
      <v>26850</v>
    </oc>
    <nc r="D11">
      <v>27005</v>
    </nc>
  </rcc>
  <rcc rId="33119" sId="2">
    <oc r="D12">
      <v>20350</v>
    </oc>
    <nc r="D12">
      <v>20450</v>
    </nc>
  </rcc>
  <rcc rId="33120" sId="2">
    <oc r="D13">
      <v>30820</v>
    </oc>
    <nc r="D13">
      <v>31205</v>
    </nc>
  </rcc>
  <rcc rId="33121" sId="2">
    <oc r="D14">
      <v>21445</v>
    </oc>
    <nc r="D14">
      <v>21655</v>
    </nc>
  </rcc>
  <rcc rId="33122" sId="2">
    <oc r="D15">
      <v>40720</v>
    </oc>
    <nc r="D15">
      <v>41170</v>
    </nc>
  </rcc>
  <rcc rId="33123" sId="2">
    <oc r="D16">
      <v>43445</v>
    </oc>
    <nc r="D16">
      <v>43485</v>
    </nc>
  </rcc>
  <rcc rId="33124" sId="2">
    <oc r="D17">
      <v>34535</v>
    </oc>
    <nc r="D17">
      <v>35300</v>
    </nc>
  </rcc>
  <rcc rId="33125" sId="2">
    <oc r="D18">
      <v>16695</v>
    </oc>
    <nc r="D18">
      <v>17200</v>
    </nc>
  </rcc>
  <rcc rId="33126" sId="2">
    <oc r="D19">
      <v>2630</v>
    </oc>
    <nc r="D19">
      <v>2695</v>
    </nc>
  </rcc>
  <rcc rId="33127" sId="2">
    <oc r="D20">
      <v>2495</v>
    </oc>
    <nc r="D20">
      <v>2600</v>
    </nc>
  </rcc>
  <rcc rId="33128" sId="2">
    <oc r="D21">
      <v>28500</v>
    </oc>
    <nc r="D21">
      <v>28695</v>
    </nc>
  </rcc>
  <rcc rId="33129" sId="2">
    <oc r="D22">
      <v>7235</v>
    </oc>
    <nc r="D22">
      <v>7370</v>
    </nc>
  </rcc>
  <rcc rId="33130" sId="2">
    <oc r="D23">
      <v>795</v>
    </oc>
    <nc r="D23">
      <v>880</v>
    </nc>
  </rcc>
  <rcc rId="33131" sId="2">
    <oc r="D24">
      <v>8310</v>
    </oc>
    <nc r="D24">
      <v>8665</v>
    </nc>
  </rcc>
  <rcc rId="33132" sId="2">
    <oc r="D25">
      <v>14290</v>
    </oc>
    <nc r="D25">
      <v>14425</v>
    </nc>
  </rcc>
  <rcc rId="33133" sId="2">
    <oc r="D26">
      <v>13335</v>
    </oc>
    <nc r="D26">
      <v>13505</v>
    </nc>
  </rcc>
  <rcc rId="33134" sId="2">
    <oc r="D27">
      <v>50035</v>
    </oc>
    <nc r="D27">
      <v>50190</v>
    </nc>
  </rcc>
  <rcc rId="33135" sId="2">
    <oc r="D28">
      <v>12055</v>
    </oc>
    <nc r="D28">
      <v>12135</v>
    </nc>
  </rcc>
  <rcc rId="33136" sId="2">
    <oc r="D29">
      <v>62995</v>
    </oc>
    <nc r="D29">
      <v>63245</v>
    </nc>
  </rcc>
  <rcc rId="33137" sId="2">
    <oc r="D30">
      <v>8360</v>
    </oc>
    <nc r="D30">
      <v>8525</v>
    </nc>
  </rcc>
  <rcc rId="33138" sId="2">
    <oc r="D31">
      <v>2430</v>
    </oc>
    <nc r="D31">
      <v>2485</v>
    </nc>
  </rcc>
  <rcc rId="33139" sId="2">
    <oc r="D32">
      <v>25585</v>
    </oc>
    <nc r="D32">
      <v>25815</v>
    </nc>
  </rcc>
  <rcc rId="33140" sId="2">
    <oc r="D34">
      <v>48080</v>
    </oc>
    <nc r="D34">
      <v>48575</v>
    </nc>
  </rcc>
  <rcc rId="33141" sId="2">
    <oc r="D35">
      <v>56290</v>
    </oc>
    <nc r="D35">
      <v>56510</v>
    </nc>
  </rcc>
  <rcc rId="33142" sId="2">
    <oc r="D36">
      <v>14320</v>
    </oc>
    <nc r="D36">
      <v>14470</v>
    </nc>
  </rcc>
  <rcc rId="33143" sId="2">
    <oc r="D37">
      <v>36105</v>
    </oc>
    <nc r="D37">
      <v>36395</v>
    </nc>
  </rcc>
  <rcc rId="33144" sId="2">
    <oc r="D38">
      <v>42325</v>
    </oc>
    <nc r="D38">
      <v>42855</v>
    </nc>
  </rcc>
  <rcc rId="33145" sId="2">
    <oc r="D39">
      <v>31440</v>
    </oc>
    <nc r="D39">
      <v>31950</v>
    </nc>
  </rcc>
  <rcc rId="33146" sId="2">
    <oc r="D40">
      <v>29705</v>
    </oc>
    <nc r="D40">
      <v>29945</v>
    </nc>
  </rcc>
  <rcc rId="33147" sId="2">
    <oc r="D41">
      <v>31305</v>
    </oc>
    <nc r="D41">
      <v>31525</v>
    </nc>
  </rcc>
  <rcc rId="33148" sId="2">
    <oc r="D42">
      <v>31235</v>
    </oc>
    <nc r="D42">
      <v>31315</v>
    </nc>
  </rcc>
  <rcc rId="33149" sId="2">
    <oc r="D43">
      <v>6285</v>
    </oc>
    <nc r="D43">
      <v>6415</v>
    </nc>
  </rcc>
  <rcc rId="33150" sId="2">
    <oc r="D44">
      <v>34075</v>
    </oc>
    <nc r="D44">
      <v>34495</v>
    </nc>
  </rcc>
  <rcc rId="33151" sId="2">
    <oc r="D45">
      <v>23670</v>
    </oc>
    <nc r="D45">
      <v>24295</v>
    </nc>
  </rcc>
  <rcc rId="33152" sId="2">
    <oc r="D46">
      <v>42430</v>
    </oc>
    <nc r="D46">
      <v>42665</v>
    </nc>
  </rcc>
  <rcc rId="33153" sId="2">
    <oc r="D47">
      <v>52895</v>
    </oc>
    <nc r="D47">
      <v>53170</v>
    </nc>
  </rcc>
  <rcc rId="33154" sId="2">
    <oc r="D48">
      <v>41925</v>
    </oc>
    <nc r="D48">
      <v>41995</v>
    </nc>
  </rcc>
  <rcc rId="33155" sId="2">
    <oc r="D49">
      <v>89250</v>
    </oc>
    <nc r="D49">
      <v>89430</v>
    </nc>
  </rcc>
  <rcc rId="33156" sId="2">
    <oc r="D50">
      <v>78005</v>
    </oc>
    <nc r="D50">
      <v>78320</v>
    </nc>
  </rcc>
  <rcc rId="33157" sId="2">
    <oc r="D51">
      <v>9865</v>
    </oc>
    <nc r="D51">
      <v>10050</v>
    </nc>
  </rcc>
  <rcc rId="33158" sId="2">
    <oc r="D52">
      <v>11480</v>
    </oc>
    <nc r="D52">
      <v>11655</v>
    </nc>
  </rcc>
  <rcc rId="33159" sId="2">
    <oc r="D53">
      <v>20665</v>
    </oc>
    <nc r="D53">
      <v>20790</v>
    </nc>
  </rcc>
  <rcc rId="33160" sId="2">
    <oc r="D54">
      <v>11520</v>
    </oc>
    <nc r="D54">
      <v>11675</v>
    </nc>
  </rcc>
  <rcc rId="33161" sId="2">
    <oc r="D55">
      <v>44920</v>
    </oc>
    <nc r="D55">
      <v>45045</v>
    </nc>
  </rcc>
  <rcc rId="33162" sId="2">
    <oc r="D56">
      <v>11195</v>
    </oc>
    <nc r="D56">
      <v>11305</v>
    </nc>
  </rcc>
  <rcc rId="33163" sId="2">
    <oc r="D58">
      <v>23470</v>
    </oc>
    <nc r="D58">
      <v>23630</v>
    </nc>
  </rcc>
  <rcc rId="33164" sId="2">
    <oc r="D59">
      <v>22990</v>
    </oc>
    <nc r="D59">
      <v>23115</v>
    </nc>
  </rcc>
  <rcc rId="33165" sId="2">
    <oc r="D60">
      <v>13250</v>
    </oc>
    <nc r="D60">
      <v>13255</v>
    </nc>
  </rcc>
  <rcc rId="33166" sId="2">
    <oc r="D61">
      <v>70635</v>
    </oc>
    <nc r="D61">
      <v>70760</v>
    </nc>
  </rcc>
  <rcc rId="33167" sId="2">
    <oc r="D62">
      <v>13930</v>
    </oc>
    <nc r="D62">
      <v>14025</v>
    </nc>
  </rcc>
  <rcc rId="33168" sId="2">
    <oc r="D63">
      <v>2135</v>
    </oc>
    <nc r="D63">
      <v>2145</v>
    </nc>
  </rcc>
  <rcc rId="33169" sId="2">
    <oc r="D64">
      <v>20365</v>
    </oc>
    <nc r="D64">
      <v>20395</v>
    </nc>
  </rcc>
  <rcc rId="33170" sId="2">
    <oc r="D65">
      <v>66155</v>
    </oc>
    <nc r="D65">
      <v>66645</v>
    </nc>
  </rcc>
  <rcc rId="33171" sId="2">
    <oc r="D66">
      <v>30980</v>
    </oc>
    <nc r="D66">
      <v>31430</v>
    </nc>
  </rcc>
  <rcc rId="33172" sId="2">
    <oc r="D67">
      <v>7850</v>
    </oc>
    <nc r="D67">
      <v>7935</v>
    </nc>
  </rcc>
  <rcc rId="33173" sId="2">
    <oc r="D68">
      <v>26955</v>
    </oc>
    <nc r="D68">
      <v>27210</v>
    </nc>
  </rcc>
  <rcc rId="33174" sId="2">
    <oc r="D69">
      <v>55210</v>
    </oc>
    <nc r="D69">
      <v>55475</v>
    </nc>
  </rcc>
  <rcc rId="33175" sId="2">
    <oc r="D70">
      <v>86780</v>
    </oc>
    <nc r="D70">
      <v>86915</v>
    </nc>
  </rcc>
  <rcc rId="33176" sId="2">
    <oc r="D71">
      <v>36845</v>
    </oc>
    <nc r="D71">
      <v>37040</v>
    </nc>
  </rcc>
  <rcc rId="33177" sId="2">
    <oc r="D72">
      <v>6020</v>
    </oc>
    <nc r="D72">
      <v>6205</v>
    </nc>
  </rcc>
  <rcc rId="33178" sId="2">
    <oc r="D73">
      <v>57000</v>
    </oc>
    <nc r="D73">
      <v>57325</v>
    </nc>
  </rcc>
  <rcc rId="33179" sId="2">
    <oc r="D74">
      <v>9815</v>
    </oc>
    <nc r="D74">
      <v>9895</v>
    </nc>
  </rcc>
  <rcc rId="33180" sId="2">
    <oc r="D76">
      <v>26295</v>
    </oc>
    <nc r="D76">
      <v>26500</v>
    </nc>
  </rcc>
  <rcc rId="33181" sId="2">
    <oc r="D77">
      <v>18660</v>
    </oc>
    <nc r="D77">
      <v>19060</v>
    </nc>
  </rcc>
  <rcc rId="33182" sId="2">
    <oc r="D78">
      <v>36750</v>
    </oc>
    <nc r="D78">
      <v>36830</v>
    </nc>
  </rcc>
  <rcc rId="33183" sId="2">
    <oc r="D79">
      <v>7900</v>
    </oc>
    <nc r="D79">
      <v>8055</v>
    </nc>
  </rcc>
  <rcc rId="33184" sId="2">
    <oc r="D80">
      <v>28380</v>
    </oc>
    <nc r="D80">
      <v>28510</v>
    </nc>
  </rcc>
  <rcc rId="33185" sId="2">
    <oc r="D81">
      <v>10555</v>
    </oc>
    <nc r="D81">
      <v>10745</v>
    </nc>
  </rcc>
  <rcc rId="33186" sId="2">
    <oc r="D83">
      <v>7805</v>
    </oc>
    <nc r="D83">
      <v>7835</v>
    </nc>
  </rcc>
  <rcc rId="33187" sId="2">
    <oc r="D84">
      <v>12605</v>
    </oc>
    <nc r="D84">
      <v>12835</v>
    </nc>
  </rcc>
  <rcc rId="33188" sId="2">
    <oc r="D85">
      <v>9495</v>
    </oc>
    <nc r="D85">
      <v>9540</v>
    </nc>
  </rcc>
  <rcc rId="33189" sId="2">
    <oc r="D86">
      <v>37180</v>
    </oc>
    <nc r="D86">
      <v>37295</v>
    </nc>
  </rcc>
  <rcc rId="33190" sId="2">
    <oc r="D87">
      <v>35715</v>
    </oc>
    <nc r="D87">
      <v>35825</v>
    </nc>
  </rcc>
  <rcc rId="33191" sId="2">
    <oc r="D88">
      <v>19070</v>
    </oc>
    <nc r="D88">
      <v>19190</v>
    </nc>
  </rcc>
  <rcc rId="33192" sId="2">
    <oc r="D89">
      <v>67955</v>
    </oc>
    <nc r="D89">
      <v>68090</v>
    </nc>
  </rcc>
  <rcc rId="33193" sId="2">
    <oc r="D90">
      <v>60895</v>
    </oc>
    <nc r="D90">
      <v>61110</v>
    </nc>
  </rcc>
  <rcc rId="33194" sId="2">
    <oc r="D91">
      <v>13755</v>
    </oc>
    <nc r="D91">
      <v>14060</v>
    </nc>
  </rcc>
  <rcc rId="33195" sId="2">
    <oc r="D92">
      <v>12470</v>
    </oc>
    <nc r="D92">
      <v>12525</v>
    </nc>
  </rcc>
  <rcc rId="33196" sId="2">
    <oc r="D94">
      <v>37075</v>
    </oc>
    <nc r="D94">
      <v>37375</v>
    </nc>
  </rcc>
  <rcc rId="33197" sId="2">
    <oc r="D95">
      <v>13785</v>
    </oc>
    <nc r="D95">
      <v>14130</v>
    </nc>
  </rcc>
  <rcc rId="33198" sId="2">
    <oc r="D96">
      <v>41620</v>
    </oc>
    <nc r="D96">
      <v>41785</v>
    </nc>
  </rcc>
  <rcc rId="33199" sId="2">
    <oc r="D97">
      <v>25010</v>
    </oc>
    <nc r="D97">
      <v>25185</v>
    </nc>
  </rcc>
  <rcc rId="33200" sId="2">
    <oc r="D98">
      <v>10770</v>
    </oc>
    <nc r="D98">
      <v>10955</v>
    </nc>
  </rcc>
  <rcc rId="33201" sId="2">
    <oc r="D99">
      <v>12620</v>
    </oc>
    <nc r="D99">
      <v>12780</v>
    </nc>
  </rcc>
  <rcc rId="33202" sId="2">
    <oc r="D101">
      <v>13975</v>
    </oc>
    <nc r="D101">
      <v>14185</v>
    </nc>
  </rcc>
  <rcc rId="33203" sId="2">
    <oc r="D102">
      <v>52670</v>
    </oc>
    <nc r="D102">
      <v>52880</v>
    </nc>
  </rcc>
  <rcc rId="33204" sId="2">
    <oc r="D103">
      <v>6490</v>
    </oc>
    <nc r="D103">
      <v>6535</v>
    </nc>
  </rcc>
  <rcc rId="33205" sId="2">
    <oc r="D104">
      <v>22740</v>
    </oc>
    <nc r="D104">
      <v>22940</v>
    </nc>
  </rcc>
  <rcc rId="33206" sId="2">
    <oc r="D105">
      <v>20880</v>
    </oc>
    <nc r="D105">
      <v>20950</v>
    </nc>
  </rcc>
  <rcc rId="33207" sId="2">
    <oc r="D106">
      <v>91785</v>
    </oc>
    <nc r="D106">
      <v>92355</v>
    </nc>
  </rcc>
  <rcc rId="33208" sId="2">
    <oc r="D108">
      <v>30285</v>
    </oc>
    <nc r="D108">
      <v>30475</v>
    </nc>
  </rcc>
  <rcc rId="33209" sId="2">
    <oc r="D109">
      <v>21275</v>
    </oc>
    <nc r="D109">
      <v>21680</v>
    </nc>
  </rcc>
  <rcc rId="33210" sId="2">
    <oc r="D110">
      <v>10765</v>
    </oc>
    <nc r="D110">
      <v>11035</v>
    </nc>
  </rcc>
  <rcc rId="33211" sId="2">
    <oc r="D111">
      <v>24090</v>
    </oc>
    <nc r="D111">
      <v>24285</v>
    </nc>
  </rcc>
  <rcc rId="33212" sId="2">
    <oc r="D112">
      <v>16955</v>
    </oc>
    <nc r="D112">
      <v>17085</v>
    </nc>
  </rcc>
  <rcc rId="33213" sId="2">
    <oc r="D113">
      <v>56800</v>
    </oc>
    <nc r="D113">
      <v>57050</v>
    </nc>
  </rcc>
  <rcc rId="33214" sId="2">
    <oc r="D114">
      <v>15760</v>
    </oc>
    <nc r="D114">
      <v>15900</v>
    </nc>
  </rcc>
  <rcc rId="33215" sId="2">
    <oc r="D115">
      <v>48870</v>
    </oc>
    <nc r="D115">
      <v>49090</v>
    </nc>
  </rcc>
  <rcc rId="33216" sId="2">
    <oc r="D116">
      <v>21020</v>
    </oc>
    <nc r="D116">
      <v>21135</v>
    </nc>
  </rcc>
  <rcc rId="33217" sId="2">
    <oc r="D117">
      <v>8370</v>
    </oc>
    <nc r="D117">
      <v>8430</v>
    </nc>
  </rcc>
  <rcc rId="33218" sId="2">
    <oc r="E6">
      <v>1140</v>
    </oc>
    <nc r="E6"/>
  </rcc>
  <rcc rId="33219" sId="2">
    <oc r="E7">
      <v>23270</v>
    </oc>
    <nc r="E7"/>
  </rcc>
  <rcc rId="33220" sId="2">
    <oc r="E8">
      <v>20705</v>
    </oc>
    <nc r="E8"/>
  </rcc>
  <rcc rId="33221" sId="2">
    <oc r="E9">
      <v>25355</v>
    </oc>
    <nc r="E9"/>
  </rcc>
  <rcc rId="33222" sId="2">
    <oc r="E10">
      <v>111105</v>
    </oc>
    <nc r="E10"/>
  </rcc>
  <rcc rId="33223" sId="2">
    <oc r="E11">
      <v>27005</v>
    </oc>
    <nc r="E11"/>
  </rcc>
  <rcc rId="33224" sId="2">
    <oc r="E12">
      <v>20450</v>
    </oc>
    <nc r="E12"/>
  </rcc>
  <rcc rId="33225" sId="2">
    <oc r="E13">
      <v>31205</v>
    </oc>
    <nc r="E13"/>
  </rcc>
  <rcc rId="33226" sId="2">
    <oc r="E14">
      <v>21655</v>
    </oc>
    <nc r="E14"/>
  </rcc>
  <rcc rId="33227" sId="2">
    <oc r="E15">
      <v>41170</v>
    </oc>
    <nc r="E15"/>
  </rcc>
  <rcc rId="33228" sId="2">
    <oc r="E16">
      <v>43485</v>
    </oc>
    <nc r="E16"/>
  </rcc>
  <rcc rId="33229" sId="2">
    <oc r="E17">
      <v>35300</v>
    </oc>
    <nc r="E17"/>
  </rcc>
  <rcc rId="33230" sId="2">
    <oc r="E18">
      <v>17200</v>
    </oc>
    <nc r="E18"/>
  </rcc>
  <rcc rId="33231" sId="2">
    <oc r="E19">
      <v>2695</v>
    </oc>
    <nc r="E19"/>
  </rcc>
  <rcc rId="33232" sId="2">
    <oc r="E20">
      <v>2600</v>
    </oc>
    <nc r="E20"/>
  </rcc>
  <rcc rId="33233" sId="2">
    <oc r="E21">
      <v>28695</v>
    </oc>
    <nc r="E21"/>
  </rcc>
  <rcc rId="33234" sId="2">
    <oc r="E22">
      <v>7370</v>
    </oc>
    <nc r="E22"/>
  </rcc>
  <rcc rId="33235" sId="2">
    <oc r="E23">
      <v>880</v>
    </oc>
    <nc r="E23"/>
  </rcc>
  <rcc rId="33236" sId="2">
    <oc r="E24">
      <v>8665</v>
    </oc>
    <nc r="E24"/>
  </rcc>
  <rcc rId="33237" sId="2">
    <oc r="E25">
      <v>14425</v>
    </oc>
    <nc r="E25"/>
  </rcc>
  <rcc rId="33238" sId="2">
    <oc r="E26">
      <v>13505</v>
    </oc>
    <nc r="E26"/>
  </rcc>
  <rcc rId="33239" sId="2">
    <oc r="E27">
      <v>50190</v>
    </oc>
    <nc r="E27"/>
  </rcc>
  <rcc rId="33240" sId="2">
    <oc r="E28">
      <v>12135</v>
    </oc>
    <nc r="E28"/>
  </rcc>
  <rcc rId="33241" sId="2">
    <oc r="E29">
      <v>63245</v>
    </oc>
    <nc r="E29"/>
  </rcc>
  <rcc rId="33242" sId="2">
    <oc r="E30">
      <v>8525</v>
    </oc>
    <nc r="E30"/>
  </rcc>
  <rcc rId="33243" sId="2">
    <oc r="E31">
      <v>2485</v>
    </oc>
    <nc r="E31"/>
  </rcc>
  <rcc rId="33244" sId="2">
    <oc r="E32">
      <v>25815</v>
    </oc>
    <nc r="E32"/>
  </rcc>
  <rcc rId="33245" sId="2">
    <oc r="E34">
      <v>48575</v>
    </oc>
    <nc r="E34"/>
  </rcc>
  <rcc rId="33246" sId="2">
    <oc r="E35">
      <v>56510</v>
    </oc>
    <nc r="E35"/>
  </rcc>
  <rcc rId="33247" sId="2">
    <oc r="E36">
      <v>14470</v>
    </oc>
    <nc r="E36"/>
  </rcc>
  <rcc rId="33248" sId="2">
    <oc r="E37">
      <v>36395</v>
    </oc>
    <nc r="E37"/>
  </rcc>
  <rcc rId="33249" sId="2">
    <oc r="E38">
      <v>42855</v>
    </oc>
    <nc r="E38"/>
  </rcc>
  <rcc rId="33250" sId="2">
    <oc r="E39">
      <v>31950</v>
    </oc>
    <nc r="E39"/>
  </rcc>
  <rcc rId="33251" sId="2">
    <oc r="E40">
      <v>29945</v>
    </oc>
    <nc r="E40"/>
  </rcc>
  <rcc rId="33252" sId="2">
    <oc r="E41">
      <v>31525</v>
    </oc>
    <nc r="E41"/>
  </rcc>
  <rcc rId="33253" sId="2">
    <oc r="E42">
      <v>31315</v>
    </oc>
    <nc r="E42"/>
  </rcc>
  <rcc rId="33254" sId="2">
    <oc r="E43">
      <v>6415</v>
    </oc>
    <nc r="E43"/>
  </rcc>
  <rcc rId="33255" sId="2">
    <oc r="E44">
      <v>34495</v>
    </oc>
    <nc r="E44"/>
  </rcc>
  <rcc rId="33256" sId="2">
    <oc r="E45">
      <v>24295</v>
    </oc>
    <nc r="E45"/>
  </rcc>
  <rcc rId="33257" sId="2">
    <oc r="E46">
      <v>42665</v>
    </oc>
    <nc r="E46"/>
  </rcc>
  <rcc rId="33258" sId="2">
    <oc r="E47">
      <v>53170</v>
    </oc>
    <nc r="E47"/>
  </rcc>
  <rcc rId="33259" sId="2">
    <oc r="E48">
      <v>41995</v>
    </oc>
    <nc r="E48"/>
  </rcc>
  <rcc rId="33260" sId="2">
    <oc r="E49">
      <v>89430</v>
    </oc>
    <nc r="E49"/>
  </rcc>
  <rcc rId="33261" sId="2">
    <oc r="E50">
      <v>78320</v>
    </oc>
    <nc r="E50"/>
  </rcc>
  <rcc rId="33262" sId="2">
    <oc r="E51">
      <v>10050</v>
    </oc>
    <nc r="E51"/>
  </rcc>
  <rcc rId="33263" sId="2">
    <oc r="E52">
      <v>11655</v>
    </oc>
    <nc r="E52"/>
  </rcc>
  <rcc rId="33264" sId="2">
    <oc r="E53">
      <v>20790</v>
    </oc>
    <nc r="E53"/>
  </rcc>
  <rcc rId="33265" sId="2">
    <oc r="E54">
      <v>11675</v>
    </oc>
    <nc r="E54"/>
  </rcc>
  <rcc rId="33266" sId="2">
    <oc r="E55">
      <v>45045</v>
    </oc>
    <nc r="E55"/>
  </rcc>
  <rcc rId="33267" sId="2">
    <oc r="E56">
      <v>11305</v>
    </oc>
    <nc r="E56"/>
  </rcc>
  <rcc rId="33268" sId="2">
    <oc r="E58">
      <v>23630</v>
    </oc>
    <nc r="E58"/>
  </rcc>
  <rcc rId="33269" sId="2">
    <oc r="E59">
      <v>23115</v>
    </oc>
    <nc r="E59"/>
  </rcc>
  <rcc rId="33270" sId="2">
    <oc r="E60">
      <v>13255</v>
    </oc>
    <nc r="E60"/>
  </rcc>
  <rcc rId="33271" sId="2">
    <oc r="E61">
      <v>70760</v>
    </oc>
    <nc r="E61"/>
  </rcc>
  <rcc rId="33272" sId="2">
    <oc r="E62">
      <v>14025</v>
    </oc>
    <nc r="E62"/>
  </rcc>
  <rcc rId="33273" sId="2">
    <oc r="E63">
      <v>2145</v>
    </oc>
    <nc r="E63"/>
  </rcc>
  <rcc rId="33274" sId="2">
    <oc r="E64">
      <v>20395</v>
    </oc>
    <nc r="E64"/>
  </rcc>
  <rcc rId="33275" sId="2">
    <oc r="E65">
      <v>66645</v>
    </oc>
    <nc r="E65"/>
  </rcc>
  <rcc rId="33276" sId="2">
    <oc r="E66">
      <v>31430</v>
    </oc>
    <nc r="E66"/>
  </rcc>
  <rcc rId="33277" sId="2">
    <oc r="E67">
      <v>7935</v>
    </oc>
    <nc r="E67"/>
  </rcc>
  <rcc rId="33278" sId="2">
    <oc r="E68">
      <v>27210</v>
    </oc>
    <nc r="E68"/>
  </rcc>
  <rcc rId="33279" sId="2">
    <oc r="E69">
      <v>55475</v>
    </oc>
    <nc r="E69"/>
  </rcc>
  <rcc rId="33280" sId="2">
    <oc r="E70">
      <v>86915</v>
    </oc>
    <nc r="E70"/>
  </rcc>
  <rcc rId="33281" sId="2">
    <oc r="E71">
      <v>37040</v>
    </oc>
    <nc r="E71"/>
  </rcc>
  <rcc rId="33282" sId="2">
    <oc r="E72">
      <v>6205</v>
    </oc>
    <nc r="E72"/>
  </rcc>
  <rcc rId="33283" sId="2">
    <oc r="E73">
      <v>57325</v>
    </oc>
    <nc r="E73"/>
  </rcc>
  <rcc rId="33284" sId="2">
    <oc r="E74">
      <v>9895</v>
    </oc>
    <nc r="E74"/>
  </rcc>
  <rcc rId="33285" sId="2">
    <oc r="E75">
      <v>275</v>
    </oc>
    <nc r="E75"/>
  </rcc>
  <rcc rId="33286" sId="2">
    <oc r="E76">
      <v>26500</v>
    </oc>
    <nc r="E76"/>
  </rcc>
  <rcc rId="33287" sId="2">
    <oc r="E77">
      <v>19060</v>
    </oc>
    <nc r="E77"/>
  </rcc>
  <rcc rId="33288" sId="2">
    <oc r="E78">
      <v>36830</v>
    </oc>
    <nc r="E78"/>
  </rcc>
  <rcc rId="33289" sId="2">
    <oc r="E79">
      <v>8055</v>
    </oc>
    <nc r="E79"/>
  </rcc>
  <rcc rId="33290" sId="2">
    <oc r="E80">
      <v>28510</v>
    </oc>
    <nc r="E80"/>
  </rcc>
  <rcc rId="33291" sId="2">
    <oc r="E81">
      <v>10745</v>
    </oc>
    <nc r="E81"/>
  </rcc>
  <rcc rId="33292" sId="2">
    <oc r="E83">
      <v>7835</v>
    </oc>
    <nc r="E83"/>
  </rcc>
  <rcc rId="33293" sId="2">
    <oc r="E84">
      <v>12835</v>
    </oc>
    <nc r="E84"/>
  </rcc>
  <rcc rId="33294" sId="2">
    <oc r="E85">
      <v>9540</v>
    </oc>
    <nc r="E85"/>
  </rcc>
  <rcc rId="33295" sId="2">
    <oc r="E86">
      <v>37295</v>
    </oc>
    <nc r="E86"/>
  </rcc>
  <rcc rId="33296" sId="2">
    <oc r="E87">
      <v>35825</v>
    </oc>
    <nc r="E87"/>
  </rcc>
  <rcc rId="33297" sId="2">
    <oc r="E88">
      <v>19190</v>
    </oc>
    <nc r="E88"/>
  </rcc>
  <rcc rId="33298" sId="2">
    <oc r="E89">
      <v>68090</v>
    </oc>
    <nc r="E89"/>
  </rcc>
  <rcc rId="33299" sId="2">
    <oc r="E90">
      <v>61110</v>
    </oc>
    <nc r="E90"/>
  </rcc>
  <rcc rId="33300" sId="2">
    <oc r="E91">
      <v>14060</v>
    </oc>
    <nc r="E91"/>
  </rcc>
  <rcc rId="33301" sId="2">
    <oc r="E92">
      <v>12525</v>
    </oc>
    <nc r="E92"/>
  </rcc>
  <rcc rId="33302" sId="2">
    <oc r="E93">
      <v>730</v>
    </oc>
    <nc r="E93"/>
  </rcc>
  <rcc rId="33303" sId="2">
    <oc r="E94">
      <v>37375</v>
    </oc>
    <nc r="E94"/>
  </rcc>
  <rcc rId="33304" sId="2">
    <oc r="E95">
      <v>14130</v>
    </oc>
    <nc r="E95"/>
  </rcc>
  <rcc rId="33305" sId="2">
    <oc r="E96">
      <v>41785</v>
    </oc>
    <nc r="E96"/>
  </rcc>
  <rcc rId="33306" sId="2">
    <oc r="E97">
      <v>25185</v>
    </oc>
    <nc r="E97"/>
  </rcc>
  <rcc rId="33307" sId="2">
    <oc r="E98">
      <v>10955</v>
    </oc>
    <nc r="E98"/>
  </rcc>
  <rcc rId="33308" sId="2">
    <oc r="E99">
      <v>12780</v>
    </oc>
    <nc r="E99"/>
  </rcc>
  <rcc rId="33309" sId="2">
    <oc r="E100">
      <v>4895</v>
    </oc>
    <nc r="E100"/>
  </rcc>
  <rcc rId="33310" sId="2">
    <oc r="E101">
      <v>14185</v>
    </oc>
    <nc r="E101"/>
  </rcc>
  <rcc rId="33311" sId="2">
    <oc r="E102">
      <v>52880</v>
    </oc>
    <nc r="E102"/>
  </rcc>
  <rcc rId="33312" sId="2">
    <oc r="E103">
      <v>6535</v>
    </oc>
    <nc r="E103"/>
  </rcc>
  <rcc rId="33313" sId="2">
    <oc r="E104">
      <v>22940</v>
    </oc>
    <nc r="E104"/>
  </rcc>
  <rcc rId="33314" sId="2">
    <oc r="E105">
      <v>20950</v>
    </oc>
    <nc r="E105"/>
  </rcc>
  <rcc rId="33315" sId="2">
    <oc r="E106">
      <v>92355</v>
    </oc>
    <nc r="E106"/>
  </rcc>
  <rcc rId="33316" sId="2">
    <oc r="E107">
      <v>11055</v>
    </oc>
    <nc r="E107"/>
  </rcc>
  <rcc rId="33317" sId="2">
    <oc r="E108">
      <v>30475</v>
    </oc>
    <nc r="E108"/>
  </rcc>
  <rcc rId="33318" sId="2">
    <oc r="E109">
      <v>21680</v>
    </oc>
    <nc r="E109"/>
  </rcc>
  <rcc rId="33319" sId="2">
    <oc r="E110">
      <v>11035</v>
    </oc>
    <nc r="E110"/>
  </rcc>
  <rcc rId="33320" sId="2">
    <oc r="E111">
      <v>24285</v>
    </oc>
    <nc r="E111"/>
  </rcc>
  <rcc rId="33321" sId="2">
    <oc r="E112">
      <v>17085</v>
    </oc>
    <nc r="E112"/>
  </rcc>
  <rcc rId="33322" sId="2">
    <oc r="E113">
      <v>57050</v>
    </oc>
    <nc r="E113"/>
  </rcc>
  <rcc rId="33323" sId="2">
    <oc r="E114">
      <v>15900</v>
    </oc>
    <nc r="E114"/>
  </rcc>
  <rcc rId="33324" sId="2">
    <oc r="E115">
      <v>49090</v>
    </oc>
    <nc r="E115"/>
  </rcc>
  <rcc rId="33325" sId="2">
    <oc r="E116">
      <v>21135</v>
    </oc>
    <nc r="E116"/>
  </rcc>
  <rcc rId="33326" sId="2">
    <oc r="E117">
      <v>8430</v>
    </oc>
    <nc r="E117"/>
  </rcc>
  <rcc rId="33327" sId="3">
    <oc r="E2" t="inlineStr">
      <is>
        <t>Август</t>
      </is>
    </oc>
    <nc r="E2" t="inlineStr">
      <is>
        <t>Сентябрь</t>
      </is>
    </nc>
  </rcc>
  <rcc rId="33328" sId="3">
    <oc r="D7">
      <v>13358</v>
    </oc>
    <nc r="D7">
      <v>13430</v>
    </nc>
  </rcc>
  <rcc rId="33329" sId="3">
    <oc r="D8">
      <v>755</v>
    </oc>
    <nc r="D8">
      <v>815</v>
    </nc>
  </rcc>
  <rcc rId="33330" sId="3">
    <oc r="D9">
      <v>15140</v>
    </oc>
    <nc r="D9">
      <v>15270</v>
    </nc>
  </rcc>
  <rcc rId="33331" sId="3">
    <oc r="D10">
      <v>13820</v>
    </oc>
    <nc r="D10">
      <v>14020</v>
    </nc>
  </rcc>
  <rcc rId="33332" sId="3">
    <oc r="D11">
      <v>915</v>
    </oc>
    <nc r="D11">
      <v>920</v>
    </nc>
  </rcc>
  <rcc rId="33333" sId="3">
    <oc r="D12">
      <v>28945</v>
    </oc>
    <nc r="D12">
      <v>29040</v>
    </nc>
  </rcc>
  <rcc rId="33334" sId="3">
    <oc r="D13">
      <v>11050</v>
    </oc>
    <nc r="D13">
      <v>11340</v>
    </nc>
  </rcc>
  <rcc rId="33335" sId="3">
    <oc r="D14">
      <v>18525</v>
    </oc>
    <nc r="D14">
      <v>18820</v>
    </nc>
  </rcc>
  <rcc rId="33336" sId="3">
    <oc r="D15">
      <v>3955</v>
    </oc>
    <nc r="D15">
      <v>4065</v>
    </nc>
  </rcc>
  <rcc rId="33337" sId="3">
    <oc r="D16">
      <v>77415</v>
    </oc>
    <nc r="D16">
      <v>77555</v>
    </nc>
  </rcc>
  <rcc rId="33338" sId="3">
    <oc r="D17">
      <v>40580</v>
    </oc>
    <nc r="D17">
      <v>40970</v>
    </nc>
  </rcc>
  <rcc rId="33339" sId="3">
    <oc r="D18">
      <v>15360</v>
    </oc>
    <nc r="D18">
      <v>15510</v>
    </nc>
  </rcc>
  <rcc rId="33340" sId="3">
    <oc r="D19">
      <v>154335</v>
    </oc>
    <nc r="D19">
      <v>154850</v>
    </nc>
  </rcc>
  <rcc rId="33341" sId="3">
    <oc r="D20">
      <v>6040</v>
    </oc>
    <nc r="D20">
      <v>6055</v>
    </nc>
  </rcc>
  <rcc rId="33342" sId="3">
    <oc r="D21">
      <v>13560</v>
    </oc>
    <nc r="D21">
      <v>13680</v>
    </nc>
  </rcc>
  <rcc rId="33343" sId="3">
    <oc r="D22">
      <v>13135</v>
    </oc>
    <nc r="D22">
      <v>13235</v>
    </nc>
  </rcc>
  <rcc rId="33344" sId="3">
    <oc r="D23">
      <v>38185</v>
    </oc>
    <nc r="D23">
      <v>38240</v>
    </nc>
  </rcc>
  <rcc rId="33345" sId="3">
    <oc r="D24">
      <v>53700</v>
    </oc>
    <nc r="D24">
      <v>53835</v>
    </nc>
  </rcc>
  <rcc rId="33346" sId="3">
    <oc r="D25">
      <v>11945</v>
    </oc>
    <nc r="D25">
      <v>12040</v>
    </nc>
  </rcc>
  <rcc rId="33347" sId="3">
    <oc r="D27">
      <v>33475</v>
    </oc>
    <nc r="D27">
      <v>34580</v>
    </nc>
  </rcc>
  <rcc rId="33348" sId="3">
    <oc r="D28">
      <v>31665</v>
    </oc>
    <nc r="D28">
      <v>31915</v>
    </nc>
  </rcc>
  <rcc rId="33349" sId="3">
    <oc r="D29">
      <v>32136</v>
    </oc>
    <nc r="D29">
      <v>32440</v>
    </nc>
  </rcc>
  <rcc rId="33350" sId="3">
    <oc r="D30">
      <v>30825</v>
    </oc>
    <nc r="D30">
      <v>31245</v>
    </nc>
  </rcc>
  <rcc rId="33351" sId="3">
    <oc r="D31">
      <v>64245</v>
    </oc>
    <nc r="D31">
      <v>64725</v>
    </nc>
  </rcc>
  <rcc rId="33352" sId="3">
    <oc r="E7">
      <v>13430</v>
    </oc>
    <nc r="E7"/>
  </rcc>
  <rcc rId="33353" sId="3">
    <oc r="E8">
      <v>815</v>
    </oc>
    <nc r="E8"/>
  </rcc>
  <rcc rId="33354" sId="3">
    <oc r="E9">
      <v>15270</v>
    </oc>
    <nc r="E9"/>
  </rcc>
  <rcc rId="33355" sId="3">
    <oc r="E10">
      <v>14020</v>
    </oc>
    <nc r="E10"/>
  </rcc>
  <rcc rId="33356" sId="3">
    <oc r="E11">
      <v>920</v>
    </oc>
    <nc r="E11"/>
  </rcc>
  <rcc rId="33357" sId="3">
    <oc r="E12">
      <v>29040</v>
    </oc>
    <nc r="E12"/>
  </rcc>
  <rcc rId="33358" sId="3">
    <oc r="E13">
      <v>11340</v>
    </oc>
    <nc r="E13"/>
  </rcc>
  <rcc rId="33359" sId="3">
    <oc r="E14">
      <v>18820</v>
    </oc>
    <nc r="E14"/>
  </rcc>
  <rcc rId="33360" sId="3">
    <oc r="E15">
      <v>4065</v>
    </oc>
    <nc r="E15"/>
  </rcc>
  <rcc rId="33361" sId="3">
    <oc r="E16">
      <v>77555</v>
    </oc>
    <nc r="E16"/>
  </rcc>
  <rcc rId="33362" sId="3">
    <oc r="E17">
      <v>40970</v>
    </oc>
    <nc r="E17"/>
  </rcc>
  <rcc rId="33363" sId="3">
    <oc r="E18">
      <v>15510</v>
    </oc>
    <nc r="E18"/>
  </rcc>
  <rcc rId="33364" sId="3">
    <oc r="E19">
      <v>154850</v>
    </oc>
    <nc r="E19"/>
  </rcc>
  <rcc rId="33365" sId="3">
    <oc r="E20">
      <v>6055</v>
    </oc>
    <nc r="E20"/>
  </rcc>
  <rcc rId="33366" sId="3">
    <oc r="E21">
      <v>13680</v>
    </oc>
    <nc r="E21"/>
  </rcc>
  <rcc rId="33367" sId="3">
    <oc r="E22">
      <v>13235</v>
    </oc>
    <nc r="E22"/>
  </rcc>
  <rcc rId="33368" sId="3">
    <oc r="E23">
      <v>38240</v>
    </oc>
    <nc r="E23"/>
  </rcc>
  <rcc rId="33369" sId="3">
    <oc r="E24">
      <v>53835</v>
    </oc>
    <nc r="E24"/>
  </rcc>
  <rcc rId="33370" sId="3">
    <oc r="E25">
      <v>12040</v>
    </oc>
    <nc r="E25"/>
  </rcc>
  <rcc rId="33371" sId="3">
    <oc r="E26">
      <v>15</v>
    </oc>
    <nc r="E26"/>
  </rcc>
  <rcc rId="33372" sId="3">
    <oc r="E27">
      <v>34580</v>
    </oc>
    <nc r="E27"/>
  </rcc>
  <rcc rId="33373" sId="3">
    <oc r="E28">
      <v>31915</v>
    </oc>
    <nc r="E28"/>
  </rcc>
  <rcc rId="33374" sId="3">
    <oc r="E29">
      <v>32440</v>
    </oc>
    <nc r="E29"/>
  </rcc>
  <rcc rId="33375" sId="3">
    <oc r="E30">
      <v>31245</v>
    </oc>
    <nc r="E30"/>
  </rcc>
  <rcc rId="33376" sId="3">
    <oc r="E31">
      <v>64725</v>
    </oc>
    <nc r="E31"/>
  </rcc>
  <rcc rId="33377" sId="4">
    <oc r="E2" t="inlineStr">
      <is>
        <t>Август</t>
      </is>
    </oc>
    <nc r="E2" t="inlineStr">
      <is>
        <t>Сентябрь</t>
      </is>
    </nc>
  </rcc>
  <rcc rId="33378" sId="4">
    <oc r="D7">
      <v>8235</v>
    </oc>
    <nc r="D7">
      <v>8275</v>
    </nc>
  </rcc>
  <rcc rId="33379" sId="4">
    <oc r="D8">
      <v>52135</v>
    </oc>
    <nc r="D8">
      <v>52480</v>
    </nc>
  </rcc>
  <rcc rId="33380" sId="4">
    <oc r="D9">
      <v>5370</v>
    </oc>
    <nc r="D9">
      <v>5770</v>
    </nc>
  </rcc>
  <rcc rId="33381" sId="4">
    <oc r="D10">
      <v>22785</v>
    </oc>
    <nc r="D10">
      <v>23100</v>
    </nc>
  </rcc>
  <rcc rId="33382" sId="4">
    <oc r="D11">
      <v>13665</v>
    </oc>
    <nc r="D11">
      <v>13700</v>
    </nc>
  </rcc>
  <rcc rId="33383" sId="4">
    <oc r="D12">
      <v>46075</v>
    </oc>
    <nc r="D12">
      <v>46165</v>
    </nc>
  </rcc>
  <rcc rId="33384" sId="4">
    <oc r="D13">
      <v>17435</v>
    </oc>
    <nc r="D13">
      <v>17485</v>
    </nc>
  </rcc>
  <rcc rId="33385" sId="4">
    <oc r="D14">
      <v>9520</v>
    </oc>
    <nc r="D14">
      <v>9560</v>
    </nc>
  </rcc>
  <rcc rId="33386" sId="4">
    <oc r="D15">
      <v>27445</v>
    </oc>
    <nc r="D15">
      <v>27720</v>
    </nc>
  </rcc>
  <rcc rId="33387" sId="4">
    <oc r="D16">
      <v>27635</v>
    </oc>
    <nc r="D16">
      <v>28415</v>
    </nc>
  </rcc>
  <rcc rId="33388" sId="4">
    <oc r="D17">
      <v>30490</v>
    </oc>
    <nc r="D17">
      <v>30790</v>
    </nc>
  </rcc>
  <rcc rId="33389" sId="4">
    <oc r="D18">
      <v>33015</v>
    </oc>
    <nc r="D18">
      <v>33400</v>
    </nc>
  </rcc>
  <rcc rId="33390" sId="4">
    <oc r="D19">
      <v>53515</v>
    </oc>
    <nc r="D19">
      <v>53810</v>
    </nc>
  </rcc>
  <rcc rId="33391" sId="4">
    <oc r="D20">
      <v>4270</v>
    </oc>
    <nc r="D20">
      <v>4330</v>
    </nc>
  </rcc>
  <rcc rId="33392" sId="4">
    <oc r="D21">
      <v>8800</v>
    </oc>
    <nc r="D21">
      <v>8885</v>
    </nc>
  </rcc>
  <rcc rId="33393" sId="4">
    <oc r="D22">
      <v>22195</v>
    </oc>
    <nc r="D22">
      <v>22395</v>
    </nc>
  </rcc>
  <rcc rId="33394" sId="4">
    <oc r="D23">
      <v>49140</v>
    </oc>
    <nc r="D23">
      <v>49177</v>
    </nc>
  </rcc>
  <rcc rId="33395" sId="4">
    <oc r="D24">
      <v>30045</v>
    </oc>
    <nc r="D24">
      <v>30385</v>
    </nc>
  </rcc>
  <rcc rId="33396" sId="4">
    <oc r="D25">
      <v>34320</v>
    </oc>
    <nc r="D25">
      <v>34600</v>
    </nc>
  </rcc>
  <rcc rId="33397" sId="4">
    <oc r="D26">
      <v>16930</v>
    </oc>
    <nc r="D26">
      <v>16980</v>
    </nc>
  </rcc>
  <rcc rId="33398" sId="4">
    <oc r="D27">
      <v>15160</v>
    </oc>
    <nc r="D27">
      <v>15345</v>
    </nc>
  </rcc>
  <rcc rId="33399" sId="4">
    <oc r="D28">
      <v>57895</v>
    </oc>
    <nc r="D28">
      <v>58035</v>
    </nc>
  </rcc>
  <rcc rId="33400" sId="4">
    <oc r="D29">
      <v>34270</v>
    </oc>
    <nc r="D29">
      <v>34465</v>
    </nc>
  </rcc>
  <rcc rId="33401" sId="4">
    <oc r="D31">
      <v>21785</v>
    </oc>
    <nc r="D31">
      <v>22000</v>
    </nc>
  </rcc>
  <rcc rId="33402" sId="4">
    <oc r="D32">
      <v>29580</v>
    </oc>
    <nc r="D32">
      <v>29945</v>
    </nc>
  </rcc>
  <rcc rId="33403" sId="4">
    <oc r="D33">
      <v>38370</v>
    </oc>
    <nc r="D33">
      <v>38425</v>
    </nc>
  </rcc>
  <rcc rId="33404" sId="4">
    <oc r="D34">
      <v>19095</v>
    </oc>
    <nc r="D34">
      <v>19285</v>
    </nc>
  </rcc>
  <rcc rId="33405" sId="4">
    <oc r="D35">
      <v>11775</v>
    </oc>
    <nc r="D35">
      <v>11815</v>
    </nc>
  </rcc>
  <rcc rId="33406" sId="4">
    <oc r="D36">
      <v>48475</v>
    </oc>
    <nc r="D36">
      <v>48840</v>
    </nc>
  </rcc>
  <rcc rId="33407" sId="4">
    <oc r="D37">
      <v>38810</v>
    </oc>
    <nc r="D37">
      <v>38990</v>
    </nc>
  </rcc>
  <rcc rId="33408" sId="4">
    <oc r="D38">
      <v>12105</v>
    </oc>
    <nc r="D38">
      <v>12340</v>
    </nc>
  </rcc>
  <rcc rId="33409" sId="4">
    <oc r="D39">
      <v>42495</v>
    </oc>
    <nc r="D39">
      <v>42570</v>
    </nc>
  </rcc>
  <rcc rId="33410" sId="4">
    <oc r="D40">
      <v>37630</v>
    </oc>
    <nc r="D40">
      <v>37780</v>
    </nc>
  </rcc>
  <rcc rId="33411" sId="4">
    <oc r="D41">
      <v>4300</v>
    </oc>
    <nc r="D41">
      <v>4305</v>
    </nc>
  </rcc>
  <rcc rId="33412" sId="4">
    <oc r="D42">
      <v>100325</v>
    </oc>
    <nc r="D42">
      <v>100780</v>
    </nc>
  </rcc>
  <rcc rId="33413" sId="4">
    <oc r="D43">
      <v>9460</v>
    </oc>
    <nc r="D43">
      <v>9815</v>
    </nc>
  </rcc>
  <rcc rId="33414" sId="4">
    <oc r="D44">
      <v>2115</v>
    </oc>
    <nc r="D44">
      <v>2280</v>
    </nc>
  </rcc>
  <rcc rId="33415" sId="4">
    <oc r="D45">
      <v>87620</v>
    </oc>
    <nc r="D45">
      <v>87935</v>
    </nc>
  </rcc>
  <rcc rId="33416" sId="4">
    <oc r="D46">
      <v>8890</v>
    </oc>
    <nc r="D46">
      <v>9025</v>
    </nc>
  </rcc>
  <rcc rId="33417" sId="4">
    <oc r="D47">
      <v>11360</v>
    </oc>
    <nc r="D47">
      <v>11525</v>
    </nc>
  </rcc>
  <rcc rId="33418" sId="4">
    <oc r="D49">
      <v>14650</v>
    </oc>
    <nc r="D49">
      <v>14770</v>
    </nc>
  </rcc>
  <rcc rId="33419" sId="4">
    <oc r="D50">
      <v>32050</v>
    </oc>
    <nc r="D50">
      <v>32175</v>
    </nc>
  </rcc>
  <rcc rId="33420" sId="4">
    <oc r="D51">
      <v>15680</v>
    </oc>
    <nc r="D51">
      <v>15800</v>
    </nc>
  </rcc>
  <rcc rId="33421" sId="4">
    <oc r="D52">
      <v>9815</v>
    </oc>
    <nc r="D52">
      <v>9875</v>
    </nc>
  </rcc>
  <rcc rId="33422" sId="4">
    <oc r="D53">
      <v>19790</v>
    </oc>
    <nc r="D53">
      <v>19895</v>
    </nc>
  </rcc>
  <rcc rId="33423" sId="4">
    <oc r="D54">
      <v>5990</v>
    </oc>
    <nc r="D54">
      <v>6015</v>
    </nc>
  </rcc>
  <rcc rId="33424" sId="4">
    <oc r="D55">
      <v>53945</v>
    </oc>
    <nc r="D55">
      <v>54290</v>
    </nc>
  </rcc>
  <rcc rId="33425" sId="4">
    <oc r="D56">
      <v>51515</v>
    </oc>
    <nc r="D56">
      <v>51640</v>
    </nc>
  </rcc>
  <rcc rId="33426" sId="4">
    <oc r="D57">
      <v>5715</v>
    </oc>
    <nc r="D57">
      <v>5785</v>
    </nc>
  </rcc>
  <rcc rId="33427" sId="4">
    <oc r="D58">
      <v>28815</v>
    </oc>
    <nc r="D58">
      <v>28915</v>
    </nc>
  </rcc>
  <rcc rId="33428" sId="4">
    <oc r="D59">
      <v>12975</v>
    </oc>
    <nc r="D59">
      <v>13160</v>
    </nc>
  </rcc>
  <rcc rId="33429" sId="4">
    <oc r="E7">
      <v>8275</v>
    </oc>
    <nc r="E7"/>
  </rcc>
  <rcc rId="33430" sId="4">
    <oc r="E8">
      <v>52480</v>
    </oc>
    <nc r="E8"/>
  </rcc>
  <rcc rId="33431" sId="4">
    <oc r="E9">
      <v>5770</v>
    </oc>
    <nc r="E9"/>
  </rcc>
  <rcc rId="33432" sId="4">
    <oc r="E10">
      <v>23100</v>
    </oc>
    <nc r="E10"/>
  </rcc>
  <rcc rId="33433" sId="4">
    <oc r="E11">
      <v>13700</v>
    </oc>
    <nc r="E11"/>
  </rcc>
  <rcc rId="33434" sId="4">
    <oc r="E12">
      <v>46165</v>
    </oc>
    <nc r="E12"/>
  </rcc>
  <rcc rId="33435" sId="4">
    <oc r="E13">
      <v>17485</v>
    </oc>
    <nc r="E13"/>
  </rcc>
  <rcc rId="33436" sId="4">
    <oc r="E14">
      <v>9560</v>
    </oc>
    <nc r="E14"/>
  </rcc>
  <rcc rId="33437" sId="4">
    <oc r="E15">
      <v>27720</v>
    </oc>
    <nc r="E15"/>
  </rcc>
  <rcc rId="33438" sId="4">
    <oc r="E16">
      <v>28415</v>
    </oc>
    <nc r="E16"/>
  </rcc>
  <rcc rId="33439" sId="4">
    <oc r="E17">
      <v>30790</v>
    </oc>
    <nc r="E17"/>
  </rcc>
  <rcc rId="33440" sId="4">
    <oc r="E18">
      <v>33400</v>
    </oc>
    <nc r="E18"/>
  </rcc>
  <rcc rId="33441" sId="4">
    <oc r="E19">
      <v>53810</v>
    </oc>
    <nc r="E19"/>
  </rcc>
  <rcc rId="33442" sId="4">
    <oc r="E20">
      <v>4330</v>
    </oc>
    <nc r="E20"/>
  </rcc>
  <rcc rId="33443" sId="4">
    <oc r="E21">
      <v>8885</v>
    </oc>
    <nc r="E21"/>
  </rcc>
  <rcc rId="33444" sId="4">
    <oc r="E22">
      <v>22395</v>
    </oc>
    <nc r="E22"/>
  </rcc>
  <rcc rId="33445" sId="4">
    <oc r="E23">
      <v>49177</v>
    </oc>
    <nc r="E23"/>
  </rcc>
  <rcc rId="33446" sId="4">
    <oc r="E24">
      <v>30385</v>
    </oc>
    <nc r="E24"/>
  </rcc>
  <rcc rId="33447" sId="4">
    <oc r="E25">
      <v>34600</v>
    </oc>
    <nc r="E25"/>
  </rcc>
  <rcc rId="33448" sId="4">
    <oc r="E26">
      <v>16980</v>
    </oc>
    <nc r="E26"/>
  </rcc>
  <rcc rId="33449" sId="4">
    <oc r="E27">
      <v>15345</v>
    </oc>
    <nc r="E27"/>
  </rcc>
  <rcc rId="33450" sId="4">
    <oc r="E28">
      <v>58035</v>
    </oc>
    <nc r="E28"/>
  </rcc>
  <rcc rId="33451" sId="4">
    <oc r="E29">
      <v>34465</v>
    </oc>
    <nc r="E29"/>
  </rcc>
  <rcc rId="33452" sId="4">
    <oc r="E31">
      <v>22000</v>
    </oc>
    <nc r="E31"/>
  </rcc>
  <rcc rId="33453" sId="4">
    <oc r="E32">
      <v>29945</v>
    </oc>
    <nc r="E32"/>
  </rcc>
  <rcc rId="33454" sId="4">
    <oc r="E33">
      <v>38425</v>
    </oc>
    <nc r="E33"/>
  </rcc>
  <rcc rId="33455" sId="4">
    <oc r="E34">
      <v>19285</v>
    </oc>
    <nc r="E34"/>
  </rcc>
  <rcc rId="33456" sId="4">
    <oc r="E35">
      <v>11815</v>
    </oc>
    <nc r="E35"/>
  </rcc>
  <rcc rId="33457" sId="4">
    <oc r="E36">
      <v>48840</v>
    </oc>
    <nc r="E36"/>
  </rcc>
  <rcc rId="33458" sId="4">
    <oc r="E37">
      <v>38990</v>
    </oc>
    <nc r="E37"/>
  </rcc>
  <rcc rId="33459" sId="4">
    <oc r="E38">
      <v>12340</v>
    </oc>
    <nc r="E38"/>
  </rcc>
  <rcc rId="33460" sId="4">
    <oc r="E39">
      <v>42570</v>
    </oc>
    <nc r="E39"/>
  </rcc>
  <rcc rId="33461" sId="4">
    <oc r="E40">
      <v>37780</v>
    </oc>
    <nc r="E40"/>
  </rcc>
  <rcc rId="33462" sId="4">
    <oc r="E41">
      <v>4305</v>
    </oc>
    <nc r="E41"/>
  </rcc>
  <rcc rId="33463" sId="4">
    <oc r="E42">
      <v>100780</v>
    </oc>
    <nc r="E42"/>
  </rcc>
  <rcc rId="33464" sId="4">
    <oc r="E43">
      <v>9815</v>
    </oc>
    <nc r="E43"/>
  </rcc>
  <rcc rId="33465" sId="4">
    <oc r="E44">
      <v>2280</v>
    </oc>
    <nc r="E44"/>
  </rcc>
  <rcc rId="33466" sId="4">
    <oc r="E45">
      <v>87935</v>
    </oc>
    <nc r="E45"/>
  </rcc>
  <rcc rId="33467" sId="4">
    <oc r="E46">
      <v>9025</v>
    </oc>
    <nc r="E46"/>
  </rcc>
  <rcc rId="33468" sId="4">
    <oc r="E47">
      <v>11525</v>
    </oc>
    <nc r="E47"/>
  </rcc>
  <rcc rId="33469" sId="4">
    <oc r="E48">
      <v>54785</v>
    </oc>
    <nc r="E48"/>
  </rcc>
  <rcc rId="33470" sId="4">
    <oc r="E49">
      <v>14770</v>
    </oc>
    <nc r="E49"/>
  </rcc>
  <rcc rId="33471" sId="4">
    <oc r="E50">
      <v>32175</v>
    </oc>
    <nc r="E50"/>
  </rcc>
  <rcc rId="33472" sId="4">
    <oc r="E51">
      <v>15800</v>
    </oc>
    <nc r="E51"/>
  </rcc>
  <rcc rId="33473" sId="4">
    <oc r="E52">
      <v>9875</v>
    </oc>
    <nc r="E52"/>
  </rcc>
  <rcc rId="33474" sId="4">
    <oc r="E53">
      <v>19895</v>
    </oc>
    <nc r="E53"/>
  </rcc>
  <rcc rId="33475" sId="4">
    <oc r="E54">
      <v>6015</v>
    </oc>
    <nc r="E54"/>
  </rcc>
  <rcc rId="33476" sId="4">
    <oc r="E55">
      <v>54290</v>
    </oc>
    <nc r="E55"/>
  </rcc>
  <rcc rId="33477" sId="4">
    <oc r="E56">
      <v>51640</v>
    </oc>
    <nc r="E56"/>
  </rcc>
  <rcc rId="33478" sId="4">
    <oc r="E57">
      <v>5785</v>
    </oc>
    <nc r="E57"/>
  </rcc>
  <rcc rId="33479" sId="4">
    <oc r="E58">
      <v>28915</v>
    </oc>
    <nc r="E58"/>
  </rcc>
  <rcc rId="33480" sId="4">
    <oc r="E59">
      <v>13160</v>
    </oc>
    <nc r="E59"/>
  </rcc>
  <rcc rId="33481" sId="5">
    <oc r="E2" t="inlineStr">
      <is>
        <t>Август</t>
      </is>
    </oc>
    <nc r="E2" t="inlineStr">
      <is>
        <t>Сентябрь</t>
      </is>
    </nc>
  </rcc>
  <rcc rId="33482" sId="5">
    <oc r="D6">
      <v>14015</v>
    </oc>
    <nc r="D6">
      <v>14180</v>
    </nc>
  </rcc>
  <rcc rId="33483" sId="5">
    <oc r="D7">
      <v>5685</v>
    </oc>
    <nc r="D7">
      <v>5740</v>
    </nc>
  </rcc>
  <rcc rId="33484" sId="5">
    <oc r="D8">
      <v>15830</v>
    </oc>
    <nc r="D8">
      <v>16460</v>
    </nc>
  </rcc>
  <rcc rId="33485" sId="5">
    <oc r="D9">
      <v>10925</v>
    </oc>
    <nc r="D9">
      <v>11175</v>
    </nc>
  </rcc>
  <rcc rId="33486" sId="5">
    <oc r="D10">
      <v>20565</v>
    </oc>
    <nc r="D10">
      <v>20860</v>
    </nc>
  </rcc>
  <rcc rId="33487" sId="5">
    <oc r="D11">
      <v>45665</v>
    </oc>
    <nc r="D11">
      <v>45690</v>
    </nc>
  </rcc>
  <rcc rId="33488" sId="5">
    <oc r="D12">
      <v>20740</v>
    </oc>
    <nc r="D12">
      <v>20900</v>
    </nc>
  </rcc>
  <rcc rId="33489" sId="5">
    <oc r="D13">
      <v>13855</v>
    </oc>
    <nc r="D13">
      <v>13950</v>
    </nc>
  </rcc>
  <rcc rId="33490" sId="5">
    <oc r="D16">
      <v>7045</v>
    </oc>
    <nc r="D16">
      <v>7195</v>
    </nc>
  </rcc>
  <rcc rId="33491" sId="5">
    <oc r="D17">
      <v>32935</v>
    </oc>
    <nc r="D17">
      <v>33095</v>
    </nc>
  </rcc>
  <rcc rId="33492" sId="5">
    <oc r="D18">
      <v>18790</v>
    </oc>
    <nc r="D18">
      <v>18995</v>
    </nc>
  </rcc>
  <rcc rId="33493" sId="5">
    <oc r="D19">
      <v>13790</v>
    </oc>
    <nc r="D19">
      <v>13915</v>
    </nc>
  </rcc>
  <rcc rId="33494" sId="5">
    <oc r="D20">
      <v>53565</v>
    </oc>
    <nc r="D20">
      <v>53715</v>
    </nc>
  </rcc>
  <rcc rId="33495" sId="5">
    <oc r="D21">
      <v>70515</v>
    </oc>
    <nc r="D21">
      <v>70740</v>
    </nc>
  </rcc>
  <rcc rId="33496" sId="5">
    <oc r="D22">
      <v>54315</v>
    </oc>
    <nc r="D22">
      <v>54580</v>
    </nc>
  </rcc>
  <rcc rId="33497" sId="5">
    <oc r="D23">
      <v>11640</v>
    </oc>
    <nc r="D23">
      <v>11780</v>
    </nc>
  </rcc>
  <rcc rId="33498" sId="5">
    <oc r="D24">
      <v>8035</v>
    </oc>
    <nc r="D24">
      <v>8270</v>
    </nc>
  </rcc>
  <rcc rId="33499" sId="5">
    <oc r="D26">
      <v>9140</v>
    </oc>
    <nc r="D26">
      <v>9235</v>
    </nc>
  </rcc>
  <rcc rId="33500" sId="5">
    <oc r="D27">
      <v>4405</v>
    </oc>
    <nc r="D27">
      <v>4470</v>
    </nc>
  </rcc>
  <rcc rId="33501" sId="5">
    <oc r="D28">
      <v>6742</v>
    </oc>
    <nc r="D28">
      <v>6865</v>
    </nc>
  </rcc>
  <rcc rId="33502" sId="5">
    <oc r="D29">
      <v>22385</v>
    </oc>
    <nc r="D29">
      <v>22665</v>
    </nc>
  </rcc>
  <rcc rId="33503" sId="5">
    <oc r="D30">
      <v>62065</v>
    </oc>
    <nc r="D30">
      <v>62445</v>
    </nc>
  </rcc>
  <rcc rId="33504" sId="5">
    <oc r="D31">
      <v>20250</v>
    </oc>
    <nc r="D31">
      <v>20500</v>
    </nc>
  </rcc>
  <rcc rId="33505" sId="5">
    <oc r="D32">
      <v>19150</v>
    </oc>
    <nc r="D32">
      <v>19295</v>
    </nc>
  </rcc>
  <rcc rId="33506" sId="5">
    <oc r="D33">
      <v>55500</v>
    </oc>
    <nc r="D33">
      <v>55610</v>
    </nc>
  </rcc>
  <rcc rId="33507" sId="5">
    <oc r="D34">
      <v>13830</v>
    </oc>
    <nc r="D34">
      <v>13970</v>
    </nc>
  </rcc>
  <rcc rId="33508" sId="5">
    <oc r="D35">
      <v>10885</v>
    </oc>
    <nc r="D35">
      <v>10965</v>
    </nc>
  </rcc>
  <rcc rId="33509" sId="5">
    <oc r="D36">
      <v>69995</v>
    </oc>
    <nc r="D36">
      <v>70275</v>
    </nc>
  </rcc>
  <rcc rId="33510" sId="5">
    <oc r="D37">
      <v>27325</v>
    </oc>
    <nc r="D37">
      <v>27525</v>
    </nc>
  </rcc>
  <rcc rId="33511" sId="5">
    <oc r="D38">
      <v>92270</v>
    </oc>
    <nc r="D38">
      <v>92760</v>
    </nc>
  </rcc>
  <rcc rId="33512" sId="5">
    <oc r="D39">
      <v>12520</v>
    </oc>
    <nc r="D39">
      <v>12670</v>
    </nc>
  </rcc>
  <rcc rId="33513" sId="5">
    <oc r="D40">
      <v>64970</v>
    </oc>
    <nc r="D40">
      <v>65110</v>
    </nc>
  </rcc>
  <rcc rId="33514" sId="5">
    <oc r="D41">
      <v>19465</v>
    </oc>
    <nc r="D41">
      <v>19655</v>
    </nc>
  </rcc>
  <rcc rId="33515" sId="5">
    <oc r="D42">
      <v>108335</v>
    </oc>
    <nc r="D42">
      <v>108625</v>
    </nc>
  </rcc>
  <rcc rId="33516" sId="5">
    <oc r="D43">
      <v>14290</v>
    </oc>
    <nc r="D43">
      <v>14535</v>
    </nc>
  </rcc>
  <rcc rId="33517" sId="5">
    <oc r="D44">
      <v>23630</v>
    </oc>
    <nc r="D44">
      <v>23655</v>
    </nc>
  </rcc>
  <rcc rId="33518" sId="5">
    <oc r="D45">
      <v>20340</v>
    </oc>
    <nc r="D45">
      <v>20405</v>
    </nc>
  </rcc>
  <rcc rId="33519" sId="5">
    <oc r="D46">
      <v>460</v>
    </oc>
    <nc r="D46">
      <v>580</v>
    </nc>
  </rcc>
  <rcc rId="33520" sId="5">
    <oc r="D47">
      <v>10960</v>
    </oc>
    <nc r="D47">
      <v>11330</v>
    </nc>
  </rcc>
  <rcc rId="33521" sId="5">
    <oc r="D48">
      <v>25535</v>
    </oc>
    <nc r="D48">
      <v>25645</v>
    </nc>
  </rcc>
  <rcc rId="33522" sId="5">
    <oc r="D49">
      <v>34990</v>
    </oc>
    <nc r="D49">
      <v>35095</v>
    </nc>
  </rcc>
  <rcc rId="33523" sId="5">
    <oc r="D50">
      <v>19335</v>
    </oc>
    <nc r="D50">
      <v>19630</v>
    </nc>
  </rcc>
  <rcc rId="33524" sId="5">
    <oc r="D51">
      <v>2515</v>
    </oc>
    <nc r="D51">
      <v>2645</v>
    </nc>
  </rcc>
  <rcc rId="33525" sId="5">
    <oc r="D52">
      <v>22620</v>
    </oc>
    <nc r="D52">
      <v>22840</v>
    </nc>
  </rcc>
  <rcc rId="33526" sId="5">
    <oc r="D53">
      <v>36685</v>
    </oc>
    <nc r="D53">
      <v>36810</v>
    </nc>
  </rcc>
  <rcc rId="33527" sId="5">
    <oc r="D54">
      <v>42535</v>
    </oc>
    <nc r="D54">
      <v>42830</v>
    </nc>
  </rcc>
  <rcc rId="33528" sId="5">
    <oc r="D55">
      <v>8585</v>
    </oc>
    <nc r="D55">
      <v>8770</v>
    </nc>
  </rcc>
  <rcc rId="33529" sId="5">
    <oc r="D56">
      <v>264820</v>
    </oc>
    <nc r="D56">
      <v>265605</v>
    </nc>
  </rcc>
  <rcc rId="33530" sId="5">
    <oc r="D57">
      <v>32115</v>
    </oc>
    <nc r="D57">
      <v>32270</v>
    </nc>
  </rcc>
  <rcc rId="33531" sId="5">
    <oc r="D58">
      <v>8470</v>
    </oc>
    <nc r="D58">
      <v>9055</v>
    </nc>
  </rcc>
  <rcc rId="33532" sId="5">
    <oc r="D59">
      <v>67035</v>
    </oc>
    <nc r="D59">
      <v>67110</v>
    </nc>
  </rcc>
  <rcc rId="33533" sId="5">
    <oc r="D61">
      <v>3660</v>
    </oc>
    <nc r="D61">
      <v>3910</v>
    </nc>
  </rcc>
  <rcc rId="33534" sId="5">
    <oc r="D62">
      <v>8780</v>
    </oc>
    <nc r="D62">
      <v>8930</v>
    </nc>
  </rcc>
  <rcc rId="33535" sId="5">
    <oc r="D63">
      <v>1585</v>
    </oc>
    <nc r="D63">
      <v>1790</v>
    </nc>
  </rcc>
  <rcc rId="33536" sId="5">
    <oc r="D64">
      <v>19720</v>
    </oc>
    <nc r="D64">
      <v>20050</v>
    </nc>
  </rcc>
  <rcc rId="33537" sId="5">
    <oc r="D65">
      <v>7070</v>
    </oc>
    <nc r="D65">
      <v>7190</v>
    </nc>
  </rcc>
  <rcc rId="33538" sId="5">
    <oc r="D66">
      <v>23670</v>
    </oc>
    <nc r="D66">
      <v>23890</v>
    </nc>
  </rcc>
  <rcc rId="33539" sId="5">
    <oc r="D67">
      <v>28920</v>
    </oc>
    <nc r="D67">
      <v>29710</v>
    </nc>
  </rcc>
  <rcc rId="33540" sId="5">
    <oc r="D68">
      <v>5920</v>
    </oc>
    <nc r="D68">
      <v>5985</v>
    </nc>
  </rcc>
  <rcc rId="33541" sId="5">
    <oc r="D70">
      <v>20615</v>
    </oc>
    <nc r="D70">
      <v>20670</v>
    </nc>
  </rcc>
  <rcc rId="33542" sId="5">
    <oc r="D71">
      <v>36530</v>
    </oc>
    <nc r="D71">
      <v>36700</v>
    </nc>
  </rcc>
  <rcc rId="33543" sId="5">
    <oc r="D72">
      <v>33270</v>
    </oc>
    <nc r="D72">
      <v>33475</v>
    </nc>
  </rcc>
  <rcc rId="33544" sId="5">
    <oc r="D73">
      <v>3940</v>
    </oc>
    <nc r="D73">
      <v>3945</v>
    </nc>
  </rcc>
  <rcc rId="33545" sId="5">
    <oc r="D74">
      <v>7600</v>
    </oc>
    <nc r="D74">
      <v>7740</v>
    </nc>
  </rcc>
  <rcc rId="33546" sId="5">
    <oc r="D75">
      <v>5780</v>
    </oc>
    <nc r="D75">
      <v>5985</v>
    </nc>
  </rcc>
  <rcc rId="33547" sId="5">
    <oc r="D76">
      <v>58805</v>
    </oc>
    <nc r="D76">
      <v>59725</v>
    </nc>
  </rcc>
  <rcc rId="33548" sId="5">
    <oc r="D77">
      <v>12390</v>
    </oc>
    <nc r="D77">
      <v>12545</v>
    </nc>
  </rcc>
  <rcc rId="33549" sId="5">
    <oc r="D78">
      <v>12380</v>
    </oc>
    <nc r="D78">
      <v>12405</v>
    </nc>
  </rcc>
  <rcc rId="33550" sId="5">
    <oc r="D79">
      <v>9255</v>
    </oc>
    <nc r="D79">
      <v>9505</v>
    </nc>
  </rcc>
  <rcc rId="33551" sId="5">
    <oc r="D80">
      <v>7705</v>
    </oc>
    <nc r="D80">
      <v>7950</v>
    </nc>
  </rcc>
  <rcc rId="33552" sId="5">
    <oc r="D81">
      <v>10680</v>
    </oc>
    <nc r="D81">
      <v>10785</v>
    </nc>
  </rcc>
  <rcc rId="33553" sId="5">
    <oc r="D82">
      <v>2250</v>
    </oc>
    <nc r="D82">
      <v>2310</v>
    </nc>
  </rcc>
  <rcc rId="33554" sId="5">
    <oc r="D83">
      <v>15835</v>
    </oc>
    <nc r="D83">
      <v>15885</v>
    </nc>
  </rcc>
  <rcc rId="33555" sId="5">
    <oc r="D84">
      <v>140</v>
    </oc>
    <nc r="D84">
      <v>170</v>
    </nc>
  </rcc>
  <rcc rId="33556" sId="5">
    <oc r="D85">
      <v>25735</v>
    </oc>
    <nc r="D85">
      <v>25870</v>
    </nc>
  </rcc>
  <rcc rId="33557" sId="5">
    <oc r="D86">
      <v>27370</v>
    </oc>
    <nc r="D86">
      <v>27440</v>
    </nc>
  </rcc>
  <rcc rId="33558" sId="5">
    <oc r="D87">
      <v>8845</v>
    </oc>
    <nc r="D87">
      <v>8905</v>
    </nc>
  </rcc>
  <rcc rId="33559" sId="5">
    <oc r="D88">
      <v>3070</v>
    </oc>
    <nc r="D88">
      <v>3105</v>
    </nc>
  </rcc>
  <rcc rId="33560" sId="5">
    <oc r="D89">
      <v>39140</v>
    </oc>
    <nc r="D89">
      <v>39880</v>
    </nc>
  </rcc>
  <rcc rId="33561" sId="5">
    <oc r="D90">
      <v>27480</v>
    </oc>
    <nc r="D90">
      <v>27550</v>
    </nc>
  </rcc>
  <rcc rId="33562" sId="5">
    <oc r="D91">
      <v>68185</v>
    </oc>
    <nc r="D91">
      <v>68540</v>
    </nc>
  </rcc>
  <rcc rId="33563" sId="5">
    <oc r="D92">
      <v>40590</v>
    </oc>
    <nc r="D92">
      <v>40895</v>
    </nc>
  </rcc>
  <rcc rId="33564" sId="5">
    <oc r="D94">
      <v>2245</v>
    </oc>
    <nc r="D94">
      <v>2395</v>
    </nc>
  </rcc>
  <rcc rId="33565" sId="5">
    <oc r="D95">
      <v>21015</v>
    </oc>
    <nc r="D95">
      <v>21270</v>
    </nc>
  </rcc>
  <rcc rId="33566" sId="5">
    <oc r="D96">
      <v>9095</v>
    </oc>
    <nc r="D96">
      <v>9145</v>
    </nc>
  </rcc>
  <rcc rId="33567" sId="5">
    <oc r="D97">
      <v>34795</v>
    </oc>
    <nc r="D97">
      <v>35020</v>
    </nc>
  </rcc>
  <rcc rId="33568" sId="5">
    <oc r="D98">
      <v>8625</v>
    </oc>
    <nc r="D98">
      <v>8735</v>
    </nc>
  </rcc>
  <rcc rId="33569" sId="5">
    <oc r="D99">
      <v>46145</v>
    </oc>
    <nc r="D99">
      <v>46645</v>
    </nc>
  </rcc>
  <rcc rId="33570" sId="5">
    <oc r="D100">
      <v>31355</v>
    </oc>
    <nc r="D100">
      <v>31480</v>
    </nc>
  </rcc>
  <rcc rId="33571" sId="5">
    <oc r="D101">
      <v>32005</v>
    </oc>
    <nc r="D101">
      <v>32375</v>
    </nc>
  </rcc>
  <rcc rId="33572" sId="5">
    <oc r="D102">
      <v>17940</v>
    </oc>
    <nc r="D102">
      <v>18120</v>
    </nc>
  </rcc>
  <rcc rId="33573" sId="5">
    <oc r="D103">
      <v>15025</v>
    </oc>
    <nc r="D103">
      <v>15190</v>
    </nc>
  </rcc>
  <rcc rId="33574" sId="5">
    <oc r="D104">
      <v>24065</v>
    </oc>
    <nc r="D104">
      <v>24235</v>
    </nc>
  </rcc>
  <rcc rId="33575" sId="5">
    <oc r="D105">
      <v>4530</v>
    </oc>
    <nc r="D105">
      <v>4640</v>
    </nc>
  </rcc>
  <rcc rId="33576" sId="5">
    <oc r="D106">
      <v>9620</v>
    </oc>
    <nc r="D106">
      <v>9745</v>
    </nc>
  </rcc>
  <rcc rId="33577" sId="5">
    <oc r="D108">
      <v>98485</v>
    </oc>
    <nc r="D108">
      <v>98725</v>
    </nc>
  </rcc>
  <rcc rId="33578" sId="5">
    <oc r="D109">
      <v>35230</v>
    </oc>
    <nc r="D109">
      <v>35270</v>
    </nc>
  </rcc>
  <rcc rId="33579" sId="5">
    <oc r="D110">
      <v>15505</v>
    </oc>
    <nc r="D110">
      <v>15680</v>
    </nc>
  </rcc>
  <rcc rId="33580" sId="5">
    <oc r="D111">
      <v>27820</v>
    </oc>
    <nc r="D111">
      <v>28465</v>
    </nc>
  </rcc>
  <rcc rId="33581" sId="5">
    <oc r="D112">
      <v>5760</v>
    </oc>
    <nc r="D112">
      <v>5905</v>
    </nc>
  </rcc>
  <rcc rId="33582" sId="5">
    <oc r="D113">
      <v>19980</v>
    </oc>
    <nc r="D113">
      <v>19985</v>
    </nc>
  </rcc>
  <rcc rId="33583" sId="5">
    <oc r="D114">
      <v>12335</v>
    </oc>
    <nc r="D114">
      <v>12685</v>
    </nc>
  </rcc>
  <rcc rId="33584" sId="5">
    <oc r="D115">
      <v>47680</v>
    </oc>
    <nc r="D115">
      <v>47805</v>
    </nc>
  </rcc>
  <rcc rId="33585" sId="5">
    <oc r="D116">
      <v>36660</v>
    </oc>
    <nc r="D116">
      <v>36860</v>
    </nc>
  </rcc>
  <rcc rId="33586" sId="5">
    <oc r="D117">
      <v>97080</v>
    </oc>
    <nc r="D117">
      <v>97490</v>
    </nc>
  </rcc>
  <rcc rId="33587" sId="5">
    <oc r="D118">
      <v>41215</v>
    </oc>
    <nc r="D118">
      <v>41620</v>
    </nc>
  </rcc>
  <rcc rId="33588" sId="5">
    <oc r="D119">
      <v>2795</v>
    </oc>
    <nc r="D119">
      <v>2880</v>
    </nc>
  </rcc>
  <rcc rId="33589" sId="5">
    <oc r="D120">
      <v>87615</v>
    </oc>
    <nc r="D120">
      <v>87815</v>
    </nc>
  </rcc>
  <rcc rId="33590" sId="5">
    <oc r="D121">
      <v>84310</v>
    </oc>
    <nc r="D121">
      <v>84535</v>
    </nc>
  </rcc>
  <rcc rId="33591" sId="5">
    <oc r="D122">
      <v>15970</v>
    </oc>
    <nc r="D122">
      <v>16075</v>
    </nc>
  </rcc>
  <rcc rId="33592" sId="5">
    <oc r="D123">
      <v>5365</v>
    </oc>
    <nc r="D123">
      <v>5430</v>
    </nc>
  </rcc>
  <rcc rId="33593" sId="5">
    <oc r="D124">
      <v>8965</v>
    </oc>
    <nc r="D124">
      <v>9080</v>
    </nc>
  </rcc>
  <rcc rId="33594" sId="5">
    <oc r="D125">
      <v>10395</v>
    </oc>
    <nc r="D125">
      <v>10570</v>
    </nc>
  </rcc>
  <rcc rId="33595" sId="5">
    <oc r="D126">
      <v>32090</v>
    </oc>
    <nc r="D126">
      <v>32255</v>
    </nc>
  </rcc>
  <rcc rId="33596" sId="5">
    <oc r="D127">
      <v>62575</v>
    </oc>
    <nc r="D127">
      <v>63115</v>
    </nc>
  </rcc>
  <rcc rId="33597" sId="5">
    <oc r="D128">
      <v>10435</v>
    </oc>
    <nc r="D128">
      <v>10930</v>
    </nc>
  </rcc>
  <rcc rId="33598" sId="5">
    <oc r="D129">
      <v>16220</v>
    </oc>
    <nc r="D129">
      <v>16350</v>
    </nc>
  </rcc>
  <rcc rId="33599" sId="5">
    <oc r="D130">
      <v>12535</v>
    </oc>
    <nc r="D130">
      <v>12540</v>
    </nc>
  </rcc>
  <rcc rId="33600" sId="5">
    <oc r="D131">
      <v>8685</v>
    </oc>
    <nc r="D131">
      <v>8760</v>
    </nc>
  </rcc>
  <rcc rId="33601" sId="5">
    <oc r="D132">
      <v>9895</v>
    </oc>
    <nc r="D132">
      <v>9970</v>
    </nc>
  </rcc>
  <rcc rId="33602" sId="5">
    <oc r="D133">
      <v>19385</v>
    </oc>
    <nc r="D133">
      <v>19480</v>
    </nc>
  </rcc>
  <rcc rId="33603" sId="5">
    <oc r="D134">
      <v>18670</v>
    </oc>
    <nc r="D134">
      <v>18960</v>
    </nc>
  </rcc>
  <rcc rId="33604" sId="5">
    <oc r="D135">
      <v>31550</v>
    </oc>
    <nc r="D135">
      <v>31655</v>
    </nc>
  </rcc>
  <rcc rId="33605" sId="5">
    <oc r="D136">
      <v>59505</v>
    </oc>
    <nc r="D136">
      <v>59850</v>
    </nc>
  </rcc>
  <rcc rId="33606" sId="5">
    <oc r="D137">
      <v>29670</v>
    </oc>
    <nc r="D137">
      <v>29885</v>
    </nc>
  </rcc>
  <rcc rId="33607" sId="5">
    <oc r="D138">
      <v>29530</v>
    </oc>
    <nc r="D138">
      <v>29685</v>
    </nc>
  </rcc>
  <rcc rId="33608" sId="5">
    <oc r="D139">
      <v>41095</v>
    </oc>
    <nc r="D139">
      <v>41235</v>
    </nc>
  </rcc>
  <rcc rId="33609" sId="5">
    <oc r="D140">
      <v>19515</v>
    </oc>
    <nc r="D140">
      <v>19690</v>
    </nc>
  </rcc>
  <rcc rId="33610" sId="5">
    <oc r="D141">
      <v>9620</v>
    </oc>
    <nc r="D141">
      <v>9675</v>
    </nc>
  </rcc>
  <rcc rId="33611" sId="5">
    <oc r="D142">
      <v>28025</v>
    </oc>
    <nc r="D142">
      <v>28130</v>
    </nc>
  </rcc>
  <rcc rId="33612" sId="5">
    <oc r="D143">
      <v>41975</v>
    </oc>
    <nc r="D143">
      <v>42085</v>
    </nc>
  </rcc>
  <rcc rId="33613" sId="5">
    <oc r="D144">
      <v>58830</v>
    </oc>
    <nc r="D144">
      <v>59390</v>
    </nc>
  </rcc>
  <rcc rId="33614" sId="5">
    <oc r="D145">
      <v>11185</v>
    </oc>
    <nc r="D145">
      <v>11355</v>
    </nc>
  </rcc>
  <rcc rId="33615" sId="5">
    <oc r="D146">
      <v>13225</v>
    </oc>
    <nc r="D146">
      <v>13325</v>
    </nc>
  </rcc>
  <rcc rId="33616" sId="5">
    <oc r="D147">
      <v>30855</v>
    </oc>
    <nc r="D147">
      <v>31160</v>
    </nc>
  </rcc>
  <rcc rId="33617" sId="5">
    <oc r="D148">
      <v>13800</v>
    </oc>
    <nc r="D148">
      <v>13840</v>
    </nc>
  </rcc>
  <rcc rId="33618" sId="5" odxf="1" dxf="1">
    <oc r="D149">
      <v>40665</v>
    </oc>
    <nc r="D149">
      <v>40765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33619" sId="5">
    <oc r="D150">
      <v>39375</v>
    </oc>
    <nc r="D150">
      <v>39525</v>
    </nc>
  </rcc>
  <rcc rId="33620" sId="5" odxf="1" dxf="1">
    <oc r="D151">
      <v>45435</v>
    </oc>
    <nc r="D151">
      <v>45660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621" sId="5">
    <oc r="D152">
      <v>23775</v>
    </oc>
    <nc r="D152">
      <v>23965</v>
    </nc>
  </rcc>
  <rcc rId="33622" sId="5">
    <oc r="D154">
      <v>29400</v>
    </oc>
    <nc r="D154">
      <v>29495</v>
    </nc>
  </rcc>
  <rcc rId="33623" sId="5">
    <oc r="D155">
      <v>78265</v>
    </oc>
    <nc r="D155">
      <v>78475</v>
    </nc>
  </rcc>
  <rcc rId="33624" sId="5">
    <oc r="D156">
      <v>25750</v>
    </oc>
    <nc r="D156">
      <v>26015</v>
    </nc>
  </rcc>
  <rcc rId="33625" sId="5">
    <oc r="D157">
      <v>37210</v>
    </oc>
    <nc r="D157">
      <v>37500</v>
    </nc>
  </rcc>
  <rcc rId="33626" sId="5">
    <oc r="D158">
      <v>5325</v>
    </oc>
    <nc r="D158">
      <v>5550</v>
    </nc>
  </rcc>
  <rcc rId="33627" sId="5">
    <oc r="D159">
      <v>8055</v>
    </oc>
    <nc r="D159">
      <v>8115</v>
    </nc>
  </rcc>
  <rcc rId="33628" sId="5">
    <oc r="D160">
      <v>14850</v>
    </oc>
    <nc r="D160">
      <v>15285</v>
    </nc>
  </rcc>
  <rcc rId="33629" sId="5">
    <oc r="D161">
      <v>92295</v>
    </oc>
    <nc r="D161">
      <v>92355</v>
    </nc>
  </rcc>
  <rcc rId="33630" sId="5">
    <oc r="D162">
      <v>75105</v>
    </oc>
    <nc r="D162">
      <v>75370</v>
    </nc>
  </rcc>
  <rcc rId="33631" sId="5">
    <oc r="D163">
      <v>20850</v>
    </oc>
    <nc r="D163">
      <v>21210</v>
    </nc>
  </rcc>
  <rcc rId="33632" sId="5">
    <oc r="D164">
      <v>46580</v>
    </oc>
    <nc r="D164">
      <v>46605</v>
    </nc>
  </rcc>
  <rcc rId="33633" sId="5">
    <oc r="D166">
      <v>23945</v>
    </oc>
    <nc r="D166">
      <v>24100</v>
    </nc>
  </rcc>
  <rcc rId="33634" sId="5">
    <oc r="D167">
      <v>1465</v>
    </oc>
    <nc r="D167">
      <v>1605</v>
    </nc>
  </rcc>
  <rcc rId="33635" sId="5">
    <oc r="D168">
      <v>13655</v>
    </oc>
    <nc r="D168">
      <v>13760</v>
    </nc>
  </rcc>
  <rcc rId="33636" sId="5">
    <oc r="D169">
      <v>13175</v>
    </oc>
    <nc r="D169">
      <v>13320</v>
    </nc>
  </rcc>
  <rcc rId="33637" sId="5">
    <oc r="D170">
      <v>11200</v>
    </oc>
    <nc r="D170">
      <v>11395</v>
    </nc>
  </rcc>
  <rcc rId="33638" sId="5">
    <oc r="D171">
      <v>71450</v>
    </oc>
    <nc r="D171">
      <v>71850</v>
    </nc>
  </rcc>
  <rcc rId="33639" sId="5">
    <oc r="D172">
      <v>40550</v>
    </oc>
    <nc r="D172">
      <v>40865</v>
    </nc>
  </rcc>
  <rcc rId="33640" sId="5">
    <oc r="D173">
      <v>20070</v>
    </oc>
    <nc r="D173">
      <v>20465</v>
    </nc>
  </rcc>
  <rcc rId="33641" sId="5">
    <oc r="D174">
      <v>10650</v>
    </oc>
    <nc r="D174">
      <v>10795</v>
    </nc>
  </rcc>
  <rcc rId="33642" sId="5">
    <oc r="D175">
      <v>53665</v>
    </oc>
    <nc r="D175">
      <v>53995</v>
    </nc>
  </rcc>
  <rcc rId="33643" sId="5">
    <oc r="D176">
      <v>45515</v>
    </oc>
    <nc r="D176">
      <v>45635</v>
    </nc>
  </rcc>
  <rcc rId="33644" sId="5">
    <oc r="D177">
      <v>34510</v>
    </oc>
    <nc r="D177">
      <v>34685</v>
    </nc>
  </rcc>
  <rcc rId="33645" sId="5">
    <oc r="D179">
      <v>50345</v>
    </oc>
    <nc r="D179">
      <v>50525</v>
    </nc>
  </rcc>
  <rcc rId="33646" sId="5">
    <oc r="D180">
      <v>39485</v>
    </oc>
    <nc r="D180">
      <v>39625</v>
    </nc>
  </rcc>
  <rcc rId="33647" sId="5">
    <oc r="D181">
      <v>10625</v>
    </oc>
    <nc r="D181">
      <v>10825</v>
    </nc>
  </rcc>
  <rcc rId="33648" sId="5">
    <oc r="D182">
      <v>9405</v>
    </oc>
    <nc r="D182">
      <v>9545</v>
    </nc>
  </rcc>
  <rcc rId="33649" sId="5">
    <oc r="D183">
      <v>31915</v>
    </oc>
    <nc r="D183">
      <v>32105</v>
    </nc>
  </rcc>
  <rcc rId="33650" sId="5">
    <oc r="D184">
      <v>23905</v>
    </oc>
    <nc r="D184">
      <v>24120</v>
    </nc>
  </rcc>
  <rcc rId="33651" sId="5">
    <oc r="D185">
      <v>11050</v>
    </oc>
    <nc r="D185">
      <v>11210</v>
    </nc>
  </rcc>
  <rcc rId="33652" sId="5">
    <oc r="D186">
      <v>19450</v>
    </oc>
    <nc r="D186">
      <v>19760</v>
    </nc>
  </rcc>
  <rcc rId="33653" sId="5">
    <oc r="D187">
      <v>40665</v>
    </oc>
    <nc r="D187">
      <v>40770</v>
    </nc>
  </rcc>
  <rcc rId="33654" sId="5">
    <oc r="D188">
      <v>13610</v>
    </oc>
    <nc r="D188">
      <v>13770</v>
    </nc>
  </rcc>
  <rcc rId="33655" sId="5">
    <oc r="D189">
      <v>124150</v>
    </oc>
    <nc r="D189">
      <v>124505</v>
    </nc>
  </rcc>
  <rcc rId="33656" sId="5">
    <oc r="D190">
      <v>7975</v>
    </oc>
    <nc r="D190">
      <v>8285</v>
    </nc>
  </rcc>
  <rcc rId="33657" sId="5">
    <oc r="D191">
      <v>26835</v>
    </oc>
    <nc r="D191">
      <v>27300</v>
    </nc>
  </rcc>
  <rcc rId="33658" sId="5">
    <oc r="D192">
      <v>34000</v>
    </oc>
    <nc r="D192">
      <v>34195</v>
    </nc>
  </rcc>
  <rcc rId="33659" sId="5">
    <oc r="D193">
      <v>27950</v>
    </oc>
    <nc r="D193">
      <v>28311</v>
    </nc>
  </rcc>
  <rcc rId="33660" sId="5">
    <oc r="D195">
      <v>10335</v>
    </oc>
    <nc r="D195">
      <v>10400</v>
    </nc>
  </rcc>
  <rcc rId="33661" sId="5">
    <oc r="D196">
      <v>23500</v>
    </oc>
    <nc r="D196">
      <v>23650</v>
    </nc>
  </rcc>
  <rcc rId="33662" sId="5">
    <oc r="D197">
      <v>9610</v>
    </oc>
    <nc r="D197">
      <v>9855</v>
    </nc>
  </rcc>
  <rcc rId="33663" sId="5">
    <oc r="D198">
      <v>18175</v>
    </oc>
    <nc r="D198">
      <v>18420</v>
    </nc>
  </rcc>
  <rcc rId="33664" sId="5">
    <oc r="D199">
      <v>16425</v>
    </oc>
    <nc r="D199">
      <v>16460</v>
    </nc>
  </rcc>
  <rcc rId="33665" sId="5">
    <oc r="D201">
      <v>16330</v>
    </oc>
    <nc r="D201">
      <v>16545</v>
    </nc>
  </rcc>
  <rcc rId="33666" sId="5">
    <oc r="E6">
      <v>14180</v>
    </oc>
    <nc r="E6"/>
  </rcc>
  <rcc rId="33667" sId="5">
    <oc r="E7">
      <v>5740</v>
    </oc>
    <nc r="E7"/>
  </rcc>
  <rcc rId="33668" sId="5">
    <oc r="E8">
      <v>16460</v>
    </oc>
    <nc r="E8"/>
  </rcc>
  <rcc rId="33669" sId="5">
    <oc r="E9">
      <v>11175</v>
    </oc>
    <nc r="E9"/>
  </rcc>
  <rcc rId="33670" sId="5">
    <oc r="E10">
      <v>20860</v>
    </oc>
    <nc r="E10"/>
  </rcc>
  <rcc rId="33671" sId="5">
    <oc r="E11">
      <v>45690</v>
    </oc>
    <nc r="E11"/>
  </rcc>
  <rcc rId="33672" sId="5">
    <oc r="E12">
      <v>20900</v>
    </oc>
    <nc r="E12"/>
  </rcc>
  <rcc rId="33673" sId="5">
    <oc r="E13">
      <v>13950</v>
    </oc>
    <nc r="E13"/>
  </rcc>
  <rcc rId="33674" sId="5">
    <oc r="E15">
      <v>20265</v>
    </oc>
    <nc r="E15"/>
  </rcc>
  <rcc rId="33675" sId="5">
    <oc r="E16">
      <v>7195</v>
    </oc>
    <nc r="E16"/>
  </rcc>
  <rcc rId="33676" sId="5">
    <oc r="E17">
      <v>33095</v>
    </oc>
    <nc r="E17"/>
  </rcc>
  <rcc rId="33677" sId="5">
    <oc r="E18">
      <v>18995</v>
    </oc>
    <nc r="E18"/>
  </rcc>
  <rcc rId="33678" sId="5">
    <oc r="E19">
      <v>13915</v>
    </oc>
    <nc r="E19"/>
  </rcc>
  <rcc rId="33679" sId="5">
    <oc r="E20">
      <v>53715</v>
    </oc>
    <nc r="E20"/>
  </rcc>
  <rcc rId="33680" sId="5">
    <oc r="E21">
      <v>70740</v>
    </oc>
    <nc r="E21"/>
  </rcc>
  <rcc rId="33681" sId="5">
    <oc r="E22">
      <v>54580</v>
    </oc>
    <nc r="E22"/>
  </rcc>
  <rcc rId="33682" sId="5">
    <oc r="E23">
      <v>11780</v>
    </oc>
    <nc r="E23"/>
  </rcc>
  <rcc rId="33683" sId="5">
    <oc r="E24">
      <v>8270</v>
    </oc>
    <nc r="E24"/>
  </rcc>
  <rcc rId="33684" sId="5">
    <oc r="E25">
      <v>14560</v>
    </oc>
    <nc r="E25"/>
  </rcc>
  <rcc rId="33685" sId="5">
    <oc r="E26">
      <v>9235</v>
    </oc>
    <nc r="E26"/>
  </rcc>
  <rcc rId="33686" sId="5">
    <oc r="E27">
      <v>4470</v>
    </oc>
    <nc r="E27"/>
  </rcc>
  <rcc rId="33687" sId="5">
    <oc r="E28">
      <v>6865</v>
    </oc>
    <nc r="E28"/>
  </rcc>
  <rcc rId="33688" sId="5">
    <oc r="E29">
      <v>22665</v>
    </oc>
    <nc r="E29"/>
  </rcc>
  <rcc rId="33689" sId="5">
    <oc r="E30">
      <v>62445</v>
    </oc>
    <nc r="E30"/>
  </rcc>
  <rcc rId="33690" sId="5">
    <oc r="E31">
      <v>20500</v>
    </oc>
    <nc r="E31"/>
  </rcc>
  <rcc rId="33691" sId="5">
    <oc r="E32">
      <v>19295</v>
    </oc>
    <nc r="E32"/>
  </rcc>
  <rcc rId="33692" sId="5">
    <oc r="E33">
      <v>55610</v>
    </oc>
    <nc r="E33"/>
  </rcc>
  <rcc rId="33693" sId="5">
    <oc r="E34">
      <v>13970</v>
    </oc>
    <nc r="E34"/>
  </rcc>
  <rcc rId="33694" sId="5">
    <oc r="E35">
      <v>10965</v>
    </oc>
    <nc r="E35"/>
  </rcc>
  <rcc rId="33695" sId="5">
    <oc r="E36">
      <v>70275</v>
    </oc>
    <nc r="E36"/>
  </rcc>
  <rcc rId="33696" sId="5">
    <oc r="E37">
      <v>27525</v>
    </oc>
    <nc r="E37"/>
  </rcc>
  <rcc rId="33697" sId="5">
    <oc r="E38">
      <v>92760</v>
    </oc>
    <nc r="E38"/>
  </rcc>
  <rcc rId="33698" sId="5">
    <oc r="E39">
      <v>12670</v>
    </oc>
    <nc r="E39"/>
  </rcc>
  <rcc rId="33699" sId="5">
    <oc r="E40">
      <v>65110</v>
    </oc>
    <nc r="E40"/>
  </rcc>
  <rcc rId="33700" sId="5">
    <oc r="E41">
      <v>19655</v>
    </oc>
    <nc r="E41"/>
  </rcc>
  <rcc rId="33701" sId="5">
    <oc r="E42">
      <v>108625</v>
    </oc>
    <nc r="E42"/>
  </rcc>
  <rcc rId="33702" sId="5">
    <oc r="E43">
      <v>14535</v>
    </oc>
    <nc r="E43"/>
  </rcc>
  <rcc rId="33703" sId="5">
    <oc r="E44">
      <v>23655</v>
    </oc>
    <nc r="E44"/>
  </rcc>
  <rcc rId="33704" sId="5">
    <oc r="E45">
      <v>20405</v>
    </oc>
    <nc r="E45"/>
  </rcc>
  <rcc rId="33705" sId="5">
    <oc r="E46">
      <v>580</v>
    </oc>
    <nc r="E46"/>
  </rcc>
  <rcc rId="33706" sId="5">
    <oc r="E47">
      <v>11330</v>
    </oc>
    <nc r="E47"/>
  </rcc>
  <rcc rId="33707" sId="5">
    <oc r="E48">
      <v>25645</v>
    </oc>
    <nc r="E48"/>
  </rcc>
  <rcc rId="33708" sId="5">
    <oc r="E49">
      <v>35095</v>
    </oc>
    <nc r="E49"/>
  </rcc>
  <rcc rId="33709" sId="5">
    <oc r="E50">
      <v>19630</v>
    </oc>
    <nc r="E50"/>
  </rcc>
  <rcc rId="33710" sId="5">
    <oc r="E51">
      <v>2645</v>
    </oc>
    <nc r="E51"/>
  </rcc>
  <rcc rId="33711" sId="5">
    <oc r="E52">
      <v>22840</v>
    </oc>
    <nc r="E52"/>
  </rcc>
  <rcc rId="33712" sId="5">
    <oc r="E53">
      <v>36810</v>
    </oc>
    <nc r="E53"/>
  </rcc>
  <rcc rId="33713" sId="5">
    <oc r="E54">
      <v>42830</v>
    </oc>
    <nc r="E54"/>
  </rcc>
  <rcc rId="33714" sId="5">
    <oc r="E55">
      <v>8770</v>
    </oc>
    <nc r="E55"/>
  </rcc>
  <rcc rId="33715" sId="5">
    <oc r="E56">
      <v>265605</v>
    </oc>
    <nc r="E56"/>
  </rcc>
  <rcc rId="33716" sId="5">
    <oc r="E57">
      <v>32270</v>
    </oc>
    <nc r="E57"/>
  </rcc>
  <rcc rId="33717" sId="5">
    <oc r="E58">
      <v>9055</v>
    </oc>
    <nc r="E58"/>
  </rcc>
  <rcc rId="33718" sId="5">
    <oc r="E59">
      <v>67110</v>
    </oc>
    <nc r="E59"/>
  </rcc>
  <rcc rId="33719" sId="5">
    <oc r="E61">
      <v>3910</v>
    </oc>
    <nc r="E61"/>
  </rcc>
  <rcc rId="33720" sId="5">
    <oc r="E62">
      <v>8930</v>
    </oc>
    <nc r="E62"/>
  </rcc>
  <rcc rId="33721" sId="5">
    <oc r="E63">
      <v>1790</v>
    </oc>
    <nc r="E63"/>
  </rcc>
  <rcc rId="33722" sId="5">
    <oc r="E64">
      <v>20050</v>
    </oc>
    <nc r="E64"/>
  </rcc>
  <rcc rId="33723" sId="5">
    <oc r="E65">
      <v>7190</v>
    </oc>
    <nc r="E65"/>
  </rcc>
  <rcc rId="33724" sId="5">
    <oc r="E66">
      <v>23890</v>
    </oc>
    <nc r="E66"/>
  </rcc>
  <rcc rId="33725" sId="5">
    <oc r="E67">
      <v>29710</v>
    </oc>
    <nc r="E67"/>
  </rcc>
  <rcc rId="33726" sId="5">
    <oc r="E68">
      <v>5985</v>
    </oc>
    <nc r="E68"/>
  </rcc>
  <rcc rId="33727" sId="5">
    <oc r="E70">
      <v>20670</v>
    </oc>
    <nc r="E70"/>
  </rcc>
  <rcc rId="33728" sId="5">
    <oc r="E71">
      <v>36700</v>
    </oc>
    <nc r="E71"/>
  </rcc>
  <rcc rId="33729" sId="5">
    <oc r="E72">
      <v>33475</v>
    </oc>
    <nc r="E72"/>
  </rcc>
  <rcc rId="33730" sId="5">
    <oc r="E73">
      <v>3945</v>
    </oc>
    <nc r="E73"/>
  </rcc>
  <rcc rId="33731" sId="5">
    <oc r="E74">
      <v>7740</v>
    </oc>
    <nc r="E74"/>
  </rcc>
  <rcc rId="33732" sId="5">
    <oc r="E75">
      <v>5985</v>
    </oc>
    <nc r="E75"/>
  </rcc>
  <rcc rId="33733" sId="5">
    <oc r="E76">
      <v>59725</v>
    </oc>
    <nc r="E76"/>
  </rcc>
  <rcc rId="33734" sId="5">
    <oc r="E77">
      <v>12545</v>
    </oc>
    <nc r="E77"/>
  </rcc>
  <rcc rId="33735" sId="5">
    <oc r="E78">
      <v>12405</v>
    </oc>
    <nc r="E78"/>
  </rcc>
  <rcc rId="33736" sId="5">
    <oc r="E79">
      <v>9505</v>
    </oc>
    <nc r="E79"/>
  </rcc>
  <rcc rId="33737" sId="5">
    <oc r="E80">
      <v>7950</v>
    </oc>
    <nc r="E80"/>
  </rcc>
  <rcc rId="33738" sId="5">
    <oc r="E81">
      <v>10785</v>
    </oc>
    <nc r="E81"/>
  </rcc>
  <rcc rId="33739" sId="5">
    <oc r="E82">
      <v>2310</v>
    </oc>
    <nc r="E82"/>
  </rcc>
  <rcc rId="33740" sId="5">
    <oc r="E83">
      <v>15885</v>
    </oc>
    <nc r="E83"/>
  </rcc>
  <rcc rId="33741" sId="5">
    <oc r="E84">
      <v>170</v>
    </oc>
    <nc r="E84"/>
  </rcc>
  <rcc rId="33742" sId="5">
    <oc r="E85">
      <v>25870</v>
    </oc>
    <nc r="E85"/>
  </rcc>
  <rcc rId="33743" sId="5">
    <oc r="E86">
      <v>27440</v>
    </oc>
    <nc r="E86"/>
  </rcc>
  <rcc rId="33744" sId="5">
    <oc r="E87">
      <v>8905</v>
    </oc>
    <nc r="E87"/>
  </rcc>
  <rcc rId="33745" sId="5">
    <oc r="E88">
      <v>3105</v>
    </oc>
    <nc r="E88"/>
  </rcc>
  <rcc rId="33746" sId="5">
    <oc r="E89">
      <v>39880</v>
    </oc>
    <nc r="E89"/>
  </rcc>
  <rcc rId="33747" sId="5">
    <oc r="E90">
      <v>27550</v>
    </oc>
    <nc r="E90"/>
  </rcc>
  <rcc rId="33748" sId="5">
    <oc r="E91">
      <v>68540</v>
    </oc>
    <nc r="E91"/>
  </rcc>
  <rcc rId="33749" sId="5">
    <oc r="E92">
      <v>40895</v>
    </oc>
    <nc r="E92"/>
  </rcc>
  <rcc rId="33750" sId="5">
    <oc r="E94">
      <v>2395</v>
    </oc>
    <nc r="E94"/>
  </rcc>
  <rcc rId="33751" sId="5">
    <oc r="E95">
      <v>21270</v>
    </oc>
    <nc r="E95"/>
  </rcc>
  <rcc rId="33752" sId="5">
    <oc r="E96">
      <v>9145</v>
    </oc>
    <nc r="E96"/>
  </rcc>
  <rcc rId="33753" sId="5">
    <oc r="E97">
      <v>35020</v>
    </oc>
    <nc r="E97"/>
  </rcc>
  <rcc rId="33754" sId="5">
    <oc r="E98">
      <v>8735</v>
    </oc>
    <nc r="E98"/>
  </rcc>
  <rcc rId="33755" sId="5">
    <oc r="E99">
      <v>46645</v>
    </oc>
    <nc r="E99"/>
  </rcc>
  <rcc rId="33756" sId="5">
    <oc r="E100">
      <v>31480</v>
    </oc>
    <nc r="E100"/>
  </rcc>
  <rcc rId="33757" sId="5">
    <oc r="E101">
      <v>32375</v>
    </oc>
    <nc r="E101"/>
  </rcc>
  <rcc rId="33758" sId="5">
    <oc r="E102">
      <v>18120</v>
    </oc>
    <nc r="E102"/>
  </rcc>
  <rcc rId="33759" sId="5">
    <oc r="E103">
      <v>15190</v>
    </oc>
    <nc r="E103"/>
  </rcc>
  <rcc rId="33760" sId="5">
    <oc r="E104">
      <v>24235</v>
    </oc>
    <nc r="E104"/>
  </rcc>
  <rcc rId="33761" sId="5">
    <oc r="E105">
      <v>4640</v>
    </oc>
    <nc r="E105"/>
  </rcc>
  <rcc rId="33762" sId="5">
    <oc r="E106">
      <v>9745</v>
    </oc>
    <nc r="E106"/>
  </rcc>
  <rcc rId="33763" sId="5">
    <oc r="E107">
      <v>5480</v>
    </oc>
    <nc r="E107"/>
  </rcc>
  <rcc rId="33764" sId="5">
    <oc r="E108">
      <v>98725</v>
    </oc>
    <nc r="E108"/>
  </rcc>
  <rcc rId="33765" sId="5">
    <oc r="E109">
      <v>35270</v>
    </oc>
    <nc r="E109"/>
  </rcc>
  <rcc rId="33766" sId="5">
    <oc r="E110">
      <v>15680</v>
    </oc>
    <nc r="E110"/>
  </rcc>
  <rcc rId="33767" sId="5">
    <oc r="E111">
      <v>28465</v>
    </oc>
    <nc r="E111"/>
  </rcc>
  <rcc rId="33768" sId="5">
    <oc r="E112">
      <v>5905</v>
    </oc>
    <nc r="E112"/>
  </rcc>
  <rcc rId="33769" sId="5">
    <oc r="E113">
      <v>19985</v>
    </oc>
    <nc r="E113"/>
  </rcc>
  <rcc rId="33770" sId="5">
    <oc r="E114">
      <v>12685</v>
    </oc>
    <nc r="E114"/>
  </rcc>
  <rcc rId="33771" sId="5">
    <oc r="E115">
      <v>47805</v>
    </oc>
    <nc r="E115"/>
  </rcc>
  <rcc rId="33772" sId="5">
    <oc r="E116">
      <v>36860</v>
    </oc>
    <nc r="E116"/>
  </rcc>
  <rcc rId="33773" sId="5">
    <oc r="E117">
      <v>97490</v>
    </oc>
    <nc r="E117"/>
  </rcc>
  <rcc rId="33774" sId="5">
    <oc r="E118">
      <v>41620</v>
    </oc>
    <nc r="E118"/>
  </rcc>
  <rcc rId="33775" sId="5">
    <oc r="E119">
      <v>2880</v>
    </oc>
    <nc r="E119"/>
  </rcc>
  <rcc rId="33776" sId="5">
    <oc r="E120">
      <v>87815</v>
    </oc>
    <nc r="E120"/>
  </rcc>
  <rcc rId="33777" sId="5">
    <oc r="E121">
      <v>84535</v>
    </oc>
    <nc r="E121"/>
  </rcc>
  <rcc rId="33778" sId="5">
    <oc r="E122">
      <v>16075</v>
    </oc>
    <nc r="E122"/>
  </rcc>
  <rcc rId="33779" sId="5">
    <oc r="E123">
      <v>5430</v>
    </oc>
    <nc r="E123"/>
  </rcc>
  <rcc rId="33780" sId="5">
    <oc r="E124">
      <v>9080</v>
    </oc>
    <nc r="E124"/>
  </rcc>
  <rcc rId="33781" sId="5">
    <oc r="E125">
      <v>10570</v>
    </oc>
    <nc r="E125"/>
  </rcc>
  <rcc rId="33782" sId="5">
    <oc r="E126">
      <v>32255</v>
    </oc>
    <nc r="E126"/>
  </rcc>
  <rcc rId="33783" sId="5">
    <oc r="E127">
      <v>63115</v>
    </oc>
    <nc r="E127"/>
  </rcc>
  <rcc rId="33784" sId="5">
    <oc r="E128">
      <v>10930</v>
    </oc>
    <nc r="E128"/>
  </rcc>
  <rcc rId="33785" sId="5">
    <oc r="E129">
      <v>16350</v>
    </oc>
    <nc r="E129"/>
  </rcc>
  <rcc rId="33786" sId="5">
    <oc r="E130">
      <v>12540</v>
    </oc>
    <nc r="E130"/>
  </rcc>
  <rcc rId="33787" sId="5">
    <oc r="E131">
      <v>8760</v>
    </oc>
    <nc r="E131"/>
  </rcc>
  <rcc rId="33788" sId="5">
    <oc r="E132">
      <v>9970</v>
    </oc>
    <nc r="E132"/>
  </rcc>
  <rcc rId="33789" sId="5">
    <oc r="E133">
      <v>19480</v>
    </oc>
    <nc r="E133"/>
  </rcc>
  <rcc rId="33790" sId="5">
    <oc r="E134">
      <v>18960</v>
    </oc>
    <nc r="E134"/>
  </rcc>
  <rcc rId="33791" sId="5">
    <oc r="E135">
      <v>31655</v>
    </oc>
    <nc r="E135"/>
  </rcc>
  <rcc rId="33792" sId="5">
    <oc r="E136">
      <v>59850</v>
    </oc>
    <nc r="E136"/>
  </rcc>
  <rcc rId="33793" sId="5">
    <oc r="E137">
      <v>29885</v>
    </oc>
    <nc r="E137"/>
  </rcc>
  <rcc rId="33794" sId="5">
    <oc r="E138">
      <v>29685</v>
    </oc>
    <nc r="E138"/>
  </rcc>
  <rcc rId="33795" sId="5">
    <oc r="E139">
      <v>41235</v>
    </oc>
    <nc r="E139"/>
  </rcc>
  <rcc rId="33796" sId="5">
    <oc r="E140">
      <v>19690</v>
    </oc>
    <nc r="E140"/>
  </rcc>
  <rcc rId="33797" sId="5">
    <oc r="E141">
      <v>9675</v>
    </oc>
    <nc r="E141"/>
  </rcc>
  <rcc rId="33798" sId="5">
    <oc r="E142">
      <v>28130</v>
    </oc>
    <nc r="E142"/>
  </rcc>
  <rcc rId="33799" sId="5">
    <oc r="E143">
      <v>42085</v>
    </oc>
    <nc r="E143"/>
  </rcc>
  <rcc rId="33800" sId="5">
    <oc r="E144">
      <v>59390</v>
    </oc>
    <nc r="E144"/>
  </rcc>
  <rcc rId="33801" sId="5">
    <oc r="E145">
      <v>11355</v>
    </oc>
    <nc r="E145"/>
  </rcc>
  <rcc rId="33802" sId="5">
    <oc r="E146">
      <v>13325</v>
    </oc>
    <nc r="E146"/>
  </rcc>
  <rcc rId="33803" sId="5">
    <oc r="E147">
      <v>31160</v>
    </oc>
    <nc r="E147"/>
  </rcc>
  <rcc rId="33804" sId="5">
    <oc r="E148">
      <v>13840</v>
    </oc>
    <nc r="E148"/>
  </rcc>
  <rcc rId="33805" sId="5">
    <oc r="E149">
      <v>40765</v>
    </oc>
    <nc r="E149"/>
  </rcc>
  <rcc rId="33806" sId="5">
    <oc r="E150">
      <v>39525</v>
    </oc>
    <nc r="E150"/>
  </rcc>
  <rcc rId="33807" sId="5">
    <oc r="E151">
      <v>45660</v>
    </oc>
    <nc r="E151"/>
  </rcc>
  <rcc rId="33808" sId="5">
    <oc r="E152">
      <v>23965</v>
    </oc>
    <nc r="E152"/>
  </rcc>
  <rcc rId="33809" sId="5">
    <oc r="E153">
      <v>1405</v>
    </oc>
    <nc r="E153"/>
  </rcc>
  <rcc rId="33810" sId="5">
    <oc r="E154">
      <v>29495</v>
    </oc>
    <nc r="E154"/>
  </rcc>
  <rcc rId="33811" sId="5">
    <oc r="E155">
      <v>78475</v>
    </oc>
    <nc r="E155"/>
  </rcc>
  <rcc rId="33812" sId="5">
    <oc r="E156">
      <v>26015</v>
    </oc>
    <nc r="E156"/>
  </rcc>
  <rcc rId="33813" sId="5">
    <oc r="E157">
      <v>37500</v>
    </oc>
    <nc r="E157"/>
  </rcc>
  <rcc rId="33814" sId="5">
    <oc r="E158">
      <v>5550</v>
    </oc>
    <nc r="E158"/>
  </rcc>
  <rcc rId="33815" sId="5">
    <oc r="E159">
      <v>8115</v>
    </oc>
    <nc r="E159"/>
  </rcc>
  <rcc rId="33816" sId="5">
    <oc r="E160">
      <v>15285</v>
    </oc>
    <nc r="E160"/>
  </rcc>
  <rcc rId="33817" sId="5">
    <oc r="E161">
      <v>92355</v>
    </oc>
    <nc r="E161"/>
  </rcc>
  <rcc rId="33818" sId="5">
    <oc r="E162">
      <v>75370</v>
    </oc>
    <nc r="E162"/>
  </rcc>
  <rcc rId="33819" sId="5">
    <oc r="E163">
      <v>21210</v>
    </oc>
    <nc r="E163"/>
  </rcc>
  <rcc rId="33820" sId="5">
    <oc r="E164">
      <v>46605</v>
    </oc>
    <nc r="E164"/>
  </rcc>
  <rcc rId="33821" sId="5">
    <oc r="E166">
      <v>24100</v>
    </oc>
    <nc r="E166"/>
  </rcc>
  <rcc rId="33822" sId="5">
    <oc r="E167">
      <v>1605</v>
    </oc>
    <nc r="E167"/>
  </rcc>
  <rcc rId="33823" sId="5">
    <oc r="E168">
      <v>13760</v>
    </oc>
    <nc r="E168"/>
  </rcc>
  <rcc rId="33824" sId="5">
    <oc r="E169">
      <v>13320</v>
    </oc>
    <nc r="E169"/>
  </rcc>
  <rcc rId="33825" sId="5">
    <oc r="E170">
      <v>11395</v>
    </oc>
    <nc r="E170"/>
  </rcc>
  <rcc rId="33826" sId="5">
    <oc r="E171">
      <v>71850</v>
    </oc>
    <nc r="E171"/>
  </rcc>
  <rcc rId="33827" sId="5">
    <oc r="E172">
      <v>40865</v>
    </oc>
    <nc r="E172"/>
  </rcc>
  <rcc rId="33828" sId="5">
    <oc r="E173">
      <v>20465</v>
    </oc>
    <nc r="E173"/>
  </rcc>
  <rcc rId="33829" sId="5">
    <oc r="E174">
      <v>10795</v>
    </oc>
    <nc r="E174"/>
  </rcc>
  <rcc rId="33830" sId="5">
    <oc r="E175">
      <v>53995</v>
    </oc>
    <nc r="E175"/>
  </rcc>
  <rcc rId="33831" sId="5">
    <oc r="E176">
      <v>45635</v>
    </oc>
    <nc r="E176"/>
  </rcc>
  <rcc rId="33832" sId="5">
    <oc r="E177">
      <v>34685</v>
    </oc>
    <nc r="E177"/>
  </rcc>
  <rcc rId="33833" sId="5">
    <oc r="E179">
      <v>50525</v>
    </oc>
    <nc r="E179"/>
  </rcc>
  <rcc rId="33834" sId="5">
    <oc r="E180">
      <v>39625</v>
    </oc>
    <nc r="E180"/>
  </rcc>
  <rcc rId="33835" sId="5">
    <oc r="E181">
      <v>10825</v>
    </oc>
    <nc r="E181"/>
  </rcc>
  <rcc rId="33836" sId="5">
    <oc r="E182">
      <v>9545</v>
    </oc>
    <nc r="E182"/>
  </rcc>
  <rcc rId="33837" sId="5">
    <oc r="E183">
      <v>32105</v>
    </oc>
    <nc r="E183"/>
  </rcc>
  <rcc rId="33838" sId="5">
    <oc r="E184">
      <v>24120</v>
    </oc>
    <nc r="E184"/>
  </rcc>
  <rcc rId="33839" sId="5">
    <oc r="E185">
      <v>11210</v>
    </oc>
    <nc r="E185"/>
  </rcc>
  <rcc rId="33840" sId="5">
    <oc r="E186">
      <v>19760</v>
    </oc>
    <nc r="E186"/>
  </rcc>
  <rcc rId="33841" sId="5">
    <oc r="E187">
      <v>40770</v>
    </oc>
    <nc r="E187"/>
  </rcc>
  <rcc rId="33842" sId="5">
    <oc r="E188">
      <v>13770</v>
    </oc>
    <nc r="E188"/>
  </rcc>
  <rcc rId="33843" sId="5">
    <oc r="E189">
      <v>124505</v>
    </oc>
    <nc r="E189"/>
  </rcc>
  <rcc rId="33844" sId="5">
    <oc r="E190">
      <v>8285</v>
    </oc>
    <nc r="E190"/>
  </rcc>
  <rcc rId="33845" sId="5">
    <oc r="E191">
      <v>27300</v>
    </oc>
    <nc r="E191"/>
  </rcc>
  <rcc rId="33846" sId="5">
    <oc r="E192">
      <v>34195</v>
    </oc>
    <nc r="E192"/>
  </rcc>
  <rcc rId="33847" sId="5">
    <oc r="E193">
      <v>28311</v>
    </oc>
    <nc r="E193"/>
  </rcc>
  <rcc rId="33848" sId="5">
    <oc r="E194">
      <v>10225</v>
    </oc>
    <nc r="E194"/>
  </rcc>
  <rcc rId="33849" sId="5">
    <oc r="E195">
      <v>10400</v>
    </oc>
    <nc r="E195"/>
  </rcc>
  <rcc rId="33850" sId="5">
    <oc r="E196">
      <v>23650</v>
    </oc>
    <nc r="E196"/>
  </rcc>
  <rcc rId="33851" sId="5">
    <oc r="E197">
      <v>9855</v>
    </oc>
    <nc r="E197"/>
  </rcc>
  <rcc rId="33852" sId="5">
    <oc r="E198">
      <v>18420</v>
    </oc>
    <nc r="E198"/>
  </rcc>
  <rcc rId="33853" sId="5">
    <oc r="E199">
      <v>16460</v>
    </oc>
    <nc r="E199"/>
  </rcc>
  <rcc rId="33854" sId="5">
    <oc r="E200">
      <v>23010</v>
    </oc>
    <nc r="E200"/>
  </rcc>
  <rcc rId="33855" sId="5">
    <oc r="E201">
      <v>16545</v>
    </oc>
    <nc r="E201"/>
  </rcc>
  <rcc rId="33856" sId="16">
    <oc r="F1" t="inlineStr">
      <is>
        <t>Август</t>
      </is>
    </oc>
    <nc r="F1" t="inlineStr">
      <is>
        <t>Сентябрь</t>
      </is>
    </nc>
  </rcc>
  <rcc rId="33857" sId="16" numFmtId="19">
    <oc r="D2">
      <v>45129</v>
    </oc>
    <nc r="D2">
      <v>45160</v>
    </nc>
  </rcc>
  <rcc rId="33858" sId="16" numFmtId="19">
    <oc r="E2">
      <v>45159</v>
    </oc>
    <nc r="E2">
      <v>45191</v>
    </nc>
  </rcc>
  <rcc rId="33859" sId="16">
    <oc r="D4">
      <v>966</v>
    </oc>
    <nc r="D4">
      <v>989</v>
    </nc>
  </rcc>
  <rfmt sheetId="16" sqref="D7" start="0" length="0">
    <dxf>
      <fill>
        <patternFill>
          <bgColor theme="4" tint="0.79998168889431442"/>
        </patternFill>
      </fill>
    </dxf>
  </rfmt>
  <rcc rId="33860" sId="16">
    <oc r="D8">
      <v>814</v>
    </oc>
    <nc r="D8">
      <v>834</v>
    </nc>
  </rcc>
  <rcc rId="33861" sId="16">
    <oc r="D9">
      <v>1653</v>
    </oc>
    <nc r="D9">
      <v>1660</v>
    </nc>
  </rcc>
  <rcc rId="33862" sId="16">
    <oc r="D11">
      <v>26850</v>
    </oc>
    <nc r="D11">
      <v>26950</v>
    </nc>
  </rcc>
  <rcc rId="33863" sId="16">
    <oc r="D12">
      <v>16524</v>
    </oc>
    <nc r="D12">
      <v>16632</v>
    </nc>
  </rcc>
  <rcc rId="33864" sId="16">
    <oc r="D13">
      <v>24651</v>
    </oc>
    <nc r="D13">
      <v>24764</v>
    </nc>
  </rcc>
  <rfmt sheetId="16" sqref="D15" start="0" length="0">
    <dxf>
      <fill>
        <patternFill>
          <bgColor theme="4" tint="0.79998168889431442"/>
        </patternFill>
      </fill>
    </dxf>
  </rfmt>
  <rcc rId="33865" sId="16">
    <oc r="D16">
      <v>8102</v>
    </oc>
    <nc r="D16">
      <v>8112</v>
    </nc>
  </rcc>
  <rcc rId="33866" sId="16">
    <oc r="D17">
      <v>27500</v>
    </oc>
    <nc r="D17">
      <v>27559</v>
    </nc>
  </rcc>
  <rcc rId="33867" sId="16">
    <oc r="D18">
      <v>2634</v>
    </oc>
    <nc r="D18">
      <v>2919</v>
    </nc>
  </rcc>
  <rcc rId="33868" sId="16">
    <oc r="D21">
      <v>674</v>
    </oc>
    <nc r="D21">
      <v>688</v>
    </nc>
  </rcc>
  <rcc rId="33869" sId="16">
    <oc r="D25">
      <v>76653</v>
    </oc>
    <nc r="D25">
      <v>77138</v>
    </nc>
  </rcc>
  <rcc rId="33870" sId="16">
    <oc r="D26">
      <v>17100</v>
    </oc>
    <nc r="D26">
      <v>17724</v>
    </nc>
  </rcc>
  <rcc rId="33871" sId="16">
    <oc r="E4">
      <v>989</v>
    </oc>
    <nc r="E4"/>
  </rcc>
  <rcc rId="33872" sId="16">
    <oc r="E7">
      <v>10326</v>
    </oc>
    <nc r="E7"/>
  </rcc>
  <rcc rId="33873" sId="16">
    <oc r="E8">
      <v>834</v>
    </oc>
    <nc r="E8"/>
  </rcc>
  <rcc rId="33874" sId="16">
    <oc r="E9">
      <v>1660</v>
    </oc>
    <nc r="E9"/>
  </rcc>
  <rcc rId="33875" sId="16">
    <oc r="E11">
      <v>26950</v>
    </oc>
    <nc r="E11"/>
  </rcc>
  <rcc rId="33876" sId="16">
    <oc r="E12">
      <v>16632</v>
    </oc>
    <nc r="E12"/>
  </rcc>
  <rcc rId="33877" sId="16">
    <oc r="E13">
      <v>24764</v>
    </oc>
    <nc r="E13"/>
  </rcc>
  <rcc rId="33878" sId="16">
    <oc r="E15">
      <v>1384</v>
    </oc>
    <nc r="E15"/>
  </rcc>
  <rcc rId="33879" sId="16">
    <oc r="E16">
      <v>8112</v>
    </oc>
    <nc r="E16"/>
  </rcc>
  <rcc rId="33880" sId="16">
    <oc r="E17">
      <v>27559</v>
    </oc>
    <nc r="E17"/>
  </rcc>
  <rcc rId="33881" sId="16">
    <oc r="E18">
      <v>2919</v>
    </oc>
    <nc r="E18"/>
  </rcc>
  <rcc rId="33882" sId="16">
    <oc r="E19">
      <v>20005</v>
    </oc>
    <nc r="E19"/>
  </rcc>
  <rcc rId="33883" sId="16">
    <oc r="E20">
      <v>40926</v>
    </oc>
    <nc r="E20"/>
  </rcc>
  <rcc rId="33884" sId="16">
    <oc r="E21">
      <v>688</v>
    </oc>
    <nc r="E21"/>
  </rcc>
  <rcc rId="33885" sId="16">
    <oc r="E24">
      <v>26753</v>
    </oc>
    <nc r="E24"/>
  </rcc>
  <rcc rId="33886" sId="16">
    <oc r="E25">
      <v>77138</v>
    </oc>
    <nc r="E25"/>
  </rcc>
  <rcc rId="33887" sId="16">
    <oc r="E26">
      <v>17724</v>
    </oc>
    <nc r="E26"/>
  </rcc>
  <rcc rId="33888" sId="10">
    <oc r="A2" t="inlineStr">
      <is>
        <t>Август 2023 года</t>
      </is>
    </oc>
    <nc r="A2" t="inlineStr">
      <is>
        <t>Сентябрь 2023 года</t>
      </is>
    </nc>
  </rcc>
  <rcc rId="33889" sId="13">
    <oc r="A1" t="inlineStr">
      <is>
        <t>СПРАВОЧНАЯ ИНФОРМАЦИЯ потребление коммунальных услуг в здании по адресу г.Химки, ул.Лавочкина, д.13 август 2023г.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16" sId="1">
    <nc r="D8">
      <v>7252</v>
    </nc>
  </rcc>
  <rcc rId="33917" sId="1">
    <nc r="D9">
      <v>3086</v>
    </nc>
  </rcc>
  <rcc rId="33918" sId="1">
    <nc r="D10">
      <v>15134</v>
    </nc>
  </rcc>
  <rcc rId="33919" sId="1">
    <nc r="D11">
      <v>20053</v>
    </nc>
  </rcc>
  <rcc rId="33920" sId="1">
    <nc r="D13">
      <v>7166</v>
    </nc>
  </rcc>
  <rcc rId="33921" sId="1">
    <nc r="D14">
      <v>5294</v>
    </nc>
  </rcc>
  <rcc rId="33922" sId="1">
    <nc r="D15">
      <v>4514</v>
    </nc>
  </rcc>
  <rcc rId="33923" sId="1">
    <nc r="D16">
      <v>8048</v>
    </nc>
  </rcc>
  <rcc rId="33924" sId="1">
    <nc r="D18">
      <v>12316</v>
    </nc>
  </rcc>
  <rcc rId="33925" sId="1">
    <nc r="D19">
      <v>3426</v>
    </nc>
  </rcc>
  <rcc rId="33926" sId="1">
    <nc r="D20">
      <v>10897</v>
    </nc>
  </rcc>
  <rcc rId="33927" sId="1">
    <nc r="D21">
      <v>13394</v>
    </nc>
  </rcc>
  <rcc rId="33928" sId="1">
    <nc r="D30">
      <v>4297</v>
    </nc>
  </rcc>
  <rcc rId="33929" sId="1">
    <nc r="D31">
      <v>4064</v>
    </nc>
  </rcc>
  <rcc rId="33930" sId="1">
    <nc r="D33">
      <v>19702</v>
    </nc>
  </rcc>
  <rcc rId="33931" sId="1">
    <nc r="D34">
      <v>14593</v>
    </nc>
  </rcc>
  <rcc rId="33932" sId="1">
    <nc r="D36">
      <v>15771</v>
    </nc>
  </rcc>
  <rcc rId="33933" sId="1">
    <nc r="D37">
      <v>2659</v>
    </nc>
  </rcc>
  <rcc rId="33934" sId="1">
    <nc r="D38">
      <v>29394</v>
    </nc>
  </rcc>
  <rcc rId="33935" sId="1">
    <nc r="D39">
      <v>24289</v>
    </nc>
  </rcc>
  <rcc rId="33936" sId="1">
    <nc r="D45">
      <v>13033</v>
    </nc>
  </rcc>
  <rcc rId="33937" sId="1">
    <nc r="D46">
      <v>7638</v>
    </nc>
  </rcc>
  <rcc rId="33938" sId="1">
    <nc r="D47">
      <v>1490</v>
    </nc>
  </rcc>
  <rcc rId="33939" sId="16">
    <nc r="E4">
      <v>1012</v>
    </nc>
  </rcc>
  <rcc rId="33940" sId="16">
    <nc r="E7">
      <v>10326</v>
    </nc>
  </rcc>
  <rcc rId="33941" sId="16">
    <nc r="E8">
      <v>854</v>
    </nc>
  </rcc>
  <rcc rId="33942" sId="16">
    <nc r="E9">
      <v>1678</v>
    </nc>
  </rcc>
  <rcc rId="33943" sId="16">
    <nc r="E11">
      <v>27050</v>
    </nc>
  </rcc>
  <rcc rId="33944" sId="16">
    <nc r="E12">
      <v>16727</v>
    </nc>
  </rcc>
  <rcc rId="33945" sId="16">
    <nc r="E13">
      <v>24849</v>
    </nc>
  </rcc>
  <rcc rId="33946" sId="16">
    <nc r="E15">
      <v>1384</v>
    </nc>
  </rcc>
  <rcc rId="33947" sId="16">
    <nc r="E16">
      <v>8122</v>
    </nc>
  </rcc>
  <rcc rId="33948" sId="16">
    <nc r="E17">
      <v>27559</v>
    </nc>
  </rcc>
  <rcc rId="33949" sId="16">
    <nc r="E18">
      <v>3295</v>
    </nc>
  </rcc>
  <rcc rId="33950" sId="16">
    <nc r="E19">
      <v>20030</v>
    </nc>
  </rcc>
  <rcc rId="33951" sId="16">
    <nc r="E20">
      <v>40926</v>
    </nc>
  </rcc>
  <rcc rId="33952" sId="16" odxf="1" dxf="1" numFmtId="19">
    <nc r="J19">
      <v>45191</v>
    </nc>
    <odxf>
      <numFmt numFmtId="0" formatCode="General"/>
    </odxf>
    <ndxf>
      <numFmt numFmtId="19" formatCode="dd/mm/yyyy"/>
    </ndxf>
  </rcc>
  <rcc rId="33953" sId="16">
    <nc r="J20">
      <v>40815</v>
    </nc>
  </rcc>
  <rfmt sheetId="16" sqref="J20">
    <dxf>
      <alignment vertical="top" readingOrder="0"/>
    </dxf>
  </rfmt>
  <rfmt sheetId="16" sqref="J20">
    <dxf>
      <alignment vertical="center" readingOrder="0"/>
    </dxf>
  </rfmt>
  <rfmt sheetId="16" sqref="J20">
    <dxf>
      <alignment horizontal="center" readingOrder="0"/>
    </dxf>
  </rfmt>
  <rfmt sheetId="16" sqref="J20" start="0" length="2147483647">
    <dxf>
      <font>
        <sz val="9"/>
      </font>
    </dxf>
  </rfmt>
  <rfmt sheetId="16" sqref="J20" start="0" length="2147483647">
    <dxf>
      <font>
        <b/>
      </font>
    </dxf>
  </rfmt>
  <rfmt sheetId="16" sqref="J20" start="0" length="2147483647">
    <dxf>
      <font/>
    </dxf>
  </rfmt>
  <rfmt sheetId="16" sqref="J19" start="0" length="2147483647">
    <dxf>
      <font>
        <b/>
      </font>
    </dxf>
  </rfmt>
  <rfmt sheetId="16" sqref="J19" start="0" length="2147483647">
    <dxf>
      <font>
        <sz val="9"/>
      </font>
    </dxf>
  </rfmt>
  <rcc rId="33954" sId="16">
    <nc r="E21">
      <v>703</v>
    </nc>
  </rcc>
  <rcc rId="33955" sId="16">
    <nc r="E24">
      <v>26753</v>
    </nc>
  </rcc>
  <rcc rId="33956" sId="16">
    <nc r="E25">
      <v>77660</v>
    </nc>
  </rcc>
  <rcc rId="33957" sId="16">
    <nc r="E26">
      <v>18490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1" sId="2">
    <nc r="E6">
      <v>1235</v>
    </nc>
  </rcc>
  <rcc rId="33972" sId="2">
    <nc r="E7">
      <v>23415</v>
    </nc>
  </rcc>
  <rcc rId="33973" sId="2">
    <nc r="E8">
      <v>20870</v>
    </nc>
  </rcc>
  <rcc rId="33974" sId="2">
    <nc r="E9">
      <v>25995</v>
    </nc>
  </rcc>
  <rfmt sheetId="2" sqref="E10">
    <dxf>
      <fill>
        <patternFill>
          <bgColor rgb="FFFFFF00"/>
        </patternFill>
      </fill>
    </dxf>
  </rfmt>
  <rcc rId="33975" sId="2">
    <nc r="E11">
      <v>27120</v>
    </nc>
  </rcc>
  <rcc rId="33976" sId="2">
    <nc r="E12">
      <v>20545</v>
    </nc>
  </rcc>
  <rcc rId="33977" sId="2">
    <nc r="E13">
      <v>31605</v>
    </nc>
  </rcc>
  <rcc rId="33978" sId="2">
    <nc r="E14">
      <v>21850</v>
    </nc>
  </rcc>
  <rcc rId="33979" sId="2">
    <nc r="E15">
      <v>41505</v>
    </nc>
  </rcc>
  <rcc rId="33980" sId="2">
    <nc r="E16">
      <v>43530</v>
    </nc>
  </rcc>
  <rcc rId="33981" sId="2">
    <nc r="E17">
      <v>35855</v>
    </nc>
  </rcc>
  <rcc rId="33982" sId="2">
    <nc r="E18">
      <v>17400</v>
    </nc>
  </rcc>
  <rcc rId="33983" sId="2">
    <nc r="E19">
      <v>2755</v>
    </nc>
  </rcc>
  <rcc rId="33984" sId="2">
    <nc r="E20">
      <v>2690</v>
    </nc>
  </rcc>
  <rcc rId="33985" sId="2">
    <nc r="E21">
      <v>28955</v>
    </nc>
  </rcc>
  <rcc rId="33986" sId="2">
    <nc r="E22">
      <v>7550</v>
    </nc>
  </rcc>
  <rcc rId="33987" sId="2">
    <nc r="E23">
      <v>985</v>
    </nc>
  </rcc>
  <rcc rId="33988" sId="2">
    <nc r="E24">
      <v>8905</v>
    </nc>
  </rcc>
  <rcc rId="33989" sId="2">
    <nc r="E25">
      <v>14540</v>
    </nc>
  </rcc>
  <rcc rId="33990" sId="2">
    <nc r="E26">
      <v>13685</v>
    </nc>
  </rcc>
  <rcc rId="33991" sId="2">
    <nc r="E27">
      <v>50360</v>
    </nc>
  </rcc>
  <rcc rId="33992" sId="2">
    <nc r="E28">
      <v>12295</v>
    </nc>
  </rcc>
  <rcc rId="33993" sId="2">
    <nc r="E29">
      <v>63670</v>
    </nc>
  </rcc>
  <rcc rId="33994" sId="2">
    <nc r="E30">
      <v>8685</v>
    </nc>
  </rcc>
  <rcc rId="33995" sId="2">
    <nc r="E31">
      <v>2505</v>
    </nc>
  </rcc>
  <rcc rId="33996" sId="2">
    <nc r="E32">
      <v>25945</v>
    </nc>
  </rcc>
  <rcc rId="33997" sId="2">
    <nc r="E34">
      <v>48935</v>
    </nc>
  </rcc>
  <rcc rId="33998" sId="2">
    <nc r="E35">
      <v>56705</v>
    </nc>
  </rcc>
  <rcc rId="33999" sId="2">
    <nc r="E36">
      <v>14645</v>
    </nc>
  </rcc>
  <rcc rId="34000" sId="2">
    <nc r="E37">
      <v>36660</v>
    </nc>
  </rcc>
  <rcc rId="34001" sId="2">
    <nc r="E38">
      <v>43445</v>
    </nc>
  </rcc>
  <rfmt sheetId="2" sqref="E39">
    <dxf>
      <fill>
        <patternFill patternType="solid">
          <bgColor rgb="FFFFFF00"/>
        </patternFill>
      </fill>
    </dxf>
  </rfmt>
  <rcc rId="34002" sId="2">
    <nc r="E40">
      <v>30200</v>
    </nc>
  </rcc>
  <rcc rId="34003" sId="2">
    <nc r="E41">
      <v>31860</v>
    </nc>
  </rcc>
  <rcc rId="34004" sId="2">
    <nc r="E42">
      <v>31395</v>
    </nc>
  </rcc>
  <rcc rId="34005" sId="2">
    <nc r="E43">
      <v>6500</v>
    </nc>
  </rcc>
  <rcc rId="34006" sId="2">
    <nc r="E44">
      <v>34920</v>
    </nc>
  </rcc>
  <rcc rId="34007" sId="2">
    <nc r="E45">
      <v>24625</v>
    </nc>
  </rcc>
  <rcc rId="34008" sId="2">
    <nc r="E46">
      <v>43025</v>
    </nc>
  </rcc>
  <rcc rId="34009" sId="2">
    <nc r="E47">
      <v>53510</v>
    </nc>
  </rcc>
  <rcc rId="34010" sId="2">
    <nc r="E48">
      <v>42130</v>
    </nc>
  </rcc>
  <rcc rId="34011" sId="2">
    <nc r="E49">
      <v>89605</v>
    </nc>
  </rcc>
  <rcc rId="34012" sId="2">
    <nc r="E50">
      <v>79050</v>
    </nc>
  </rcc>
  <rcc rId="34013" sId="2">
    <nc r="E51">
      <v>10220</v>
    </nc>
  </rcc>
  <rcc rId="34014" sId="2">
    <nc r="E52">
      <v>11775</v>
    </nc>
  </rcc>
  <rcc rId="34015" sId="2">
    <nc r="E53">
      <v>21020</v>
    </nc>
  </rcc>
  <rcc rId="34016" sId="2">
    <nc r="E54">
      <v>11850</v>
    </nc>
  </rcc>
  <rcc rId="34017" sId="2">
    <nc r="E55">
      <v>45175</v>
    </nc>
  </rcc>
  <rcc rId="34018" sId="2">
    <nc r="E56">
      <v>11465</v>
    </nc>
  </rcc>
  <rcc rId="34019" sId="2">
    <nc r="E58">
      <v>23790</v>
    </nc>
  </rcc>
  <rcc rId="34020" sId="2">
    <nc r="E59">
      <v>23245</v>
    </nc>
  </rcc>
  <rcc rId="34021" sId="2">
    <nc r="E60">
      <v>13255</v>
    </nc>
  </rcc>
  <rcc rId="34022" sId="2">
    <nc r="E61">
      <v>70965</v>
    </nc>
  </rcc>
  <rcc rId="34023" sId="2">
    <nc r="E62">
      <v>14180</v>
    </nc>
  </rcc>
  <rcc rId="34024" sId="2">
    <nc r="E63">
      <v>2150</v>
    </nc>
  </rcc>
  <rcc rId="34025" sId="2">
    <nc r="E64">
      <v>20500</v>
    </nc>
  </rcc>
  <rcc rId="34026" sId="2">
    <nc r="E65">
      <v>67145</v>
    </nc>
  </rcc>
  <rcc rId="34027" sId="2">
    <nc r="E66">
      <v>31885</v>
    </nc>
  </rcc>
  <rcc rId="34028" sId="2">
    <nc r="E67">
      <v>8030</v>
    </nc>
  </rcc>
  <rcc rId="34029" sId="2">
    <nc r="E68">
      <v>27435</v>
    </nc>
  </rcc>
  <rcc rId="34030" sId="2">
    <nc r="E69">
      <v>55685</v>
    </nc>
  </rcc>
  <rcc rId="34031" sId="2">
    <nc r="E70">
      <v>87215</v>
    </nc>
  </rcc>
  <rcc rId="34032" sId="2">
    <nc r="E71">
      <v>37175</v>
    </nc>
  </rcc>
  <rcc rId="34033" sId="2">
    <nc r="E72">
      <v>6360</v>
    </nc>
  </rcc>
  <rcc rId="34034" sId="2">
    <nc r="E73">
      <v>57795</v>
    </nc>
  </rcc>
  <rcc rId="34035" sId="2">
    <nc r="E74">
      <v>9930</v>
    </nc>
  </rcc>
  <rcc rId="34036" sId="2">
    <nc r="E75">
      <v>275</v>
    </nc>
  </rcc>
  <rcc rId="34037" sId="2">
    <nc r="E76">
      <v>26685</v>
    </nc>
  </rcc>
  <rcc rId="34038" sId="2">
    <nc r="E77">
      <v>19390</v>
    </nc>
  </rcc>
  <rcc rId="34039" sId="2">
    <nc r="E78">
      <v>37240</v>
    </nc>
  </rcc>
  <rcc rId="34040" sId="2">
    <nc r="E79">
      <v>8180</v>
    </nc>
  </rcc>
  <rcc rId="34041" sId="2">
    <nc r="E80">
      <v>28625</v>
    </nc>
  </rcc>
  <rcc rId="34042" sId="2">
    <nc r="E81">
      <v>10930</v>
    </nc>
  </rcc>
  <rcc rId="34043" sId="2">
    <nc r="E83">
      <v>7890</v>
    </nc>
  </rcc>
  <rcc rId="34044" sId="2">
    <nc r="E84">
      <v>13035</v>
    </nc>
  </rcc>
  <rcc rId="34045" sId="2">
    <nc r="E85">
      <v>9585</v>
    </nc>
  </rcc>
  <rcc rId="34046" sId="2">
    <nc r="E86">
      <v>37405</v>
    </nc>
  </rcc>
  <rcc rId="34047" sId="2">
    <nc r="E87">
      <v>35915</v>
    </nc>
  </rcc>
  <rcc rId="34048" sId="2">
    <nc r="E88">
      <v>19285</v>
    </nc>
  </rcc>
  <rcc rId="34049" sId="2">
    <nc r="E89">
      <v>68285</v>
    </nc>
  </rcc>
  <rcc rId="34050" sId="2">
    <nc r="E90">
      <v>61315</v>
    </nc>
  </rcc>
  <rcc rId="34051" sId="2">
    <nc r="E91">
      <v>14285</v>
    </nc>
  </rcc>
  <rcc rId="34052" sId="2">
    <nc r="E92">
      <v>12600</v>
    </nc>
  </rcc>
  <rcc rId="34053" sId="2">
    <nc r="E93">
      <v>730</v>
    </nc>
  </rcc>
  <rcc rId="34054" sId="2">
    <nc r="E94">
      <v>37630</v>
    </nc>
  </rcc>
  <rcc rId="34055" sId="2">
    <nc r="E95">
      <v>14465</v>
    </nc>
  </rcc>
  <rcc rId="34056" sId="2">
    <nc r="E96">
      <v>41935</v>
    </nc>
  </rcc>
  <rcc rId="34057" sId="2">
    <nc r="E97">
      <v>25365</v>
    </nc>
  </rcc>
  <rcc rId="34058" sId="2">
    <nc r="E98">
      <v>11205</v>
    </nc>
  </rcc>
  <rcc rId="34059" sId="2">
    <nc r="E99">
      <v>12870</v>
    </nc>
  </rcc>
  <rcc rId="34060" sId="2">
    <nc r="E100">
      <v>4950</v>
    </nc>
  </rcc>
  <rcc rId="34061" sId="2">
    <nc r="E101">
      <v>14420</v>
    </nc>
  </rcc>
  <rcc rId="34062" sId="2">
    <nc r="E102">
      <v>53110</v>
    </nc>
  </rcc>
  <rcc rId="34063" sId="2">
    <nc r="E103">
      <v>6575</v>
    </nc>
  </rcc>
  <rcc rId="34064" sId="2">
    <nc r="E104">
      <v>23135</v>
    </nc>
  </rcc>
  <rcc rId="34065" sId="2">
    <nc r="E105">
      <v>21005</v>
    </nc>
  </rcc>
  <rcc rId="34066" sId="2">
    <nc r="E106">
      <v>92965</v>
    </nc>
  </rcc>
  <rcc rId="34067" sId="2">
    <nc r="E107">
      <v>11055</v>
    </nc>
  </rcc>
  <rcc rId="34068" sId="2">
    <nc r="E108">
      <v>30650</v>
    </nc>
  </rcc>
  <rcc rId="34069" sId="2">
    <nc r="E109">
      <v>22115</v>
    </nc>
  </rcc>
  <rcc rId="34070" sId="2">
    <nc r="E110">
      <v>11335</v>
    </nc>
  </rcc>
  <rcc rId="34071" sId="2">
    <nc r="E111">
      <v>24510</v>
    </nc>
  </rcc>
  <rcc rId="34072" sId="2">
    <nc r="E112">
      <v>17190</v>
    </nc>
  </rcc>
  <rcc rId="34073" sId="2">
    <nc r="E113">
      <v>57265</v>
    </nc>
  </rcc>
  <rcc rId="34074" sId="2">
    <nc r="E114">
      <v>16065</v>
    </nc>
  </rcc>
  <rcc rId="34075" sId="2">
    <nc r="E115">
      <v>49250</v>
    </nc>
  </rcc>
  <rcc rId="34076" sId="2">
    <nc r="E116">
      <v>21205</v>
    </nc>
  </rcc>
  <rcc rId="34077" sId="2">
    <nc r="E117">
      <v>8520</v>
    </nc>
  </rcc>
  <rcc rId="34078" sId="2">
    <nc r="E39">
      <v>31950</v>
    </nc>
  </rcc>
  <rcc rId="34079" sId="2">
    <nc r="E10">
      <v>111105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80" sId="3">
    <nc r="E7">
      <v>13580</v>
    </nc>
  </rcc>
  <rcc rId="34081" sId="3">
    <nc r="E8">
      <v>870</v>
    </nc>
  </rcc>
  <rcc rId="34082" sId="3">
    <nc r="E9">
      <v>15370</v>
    </nc>
  </rcc>
  <rcc rId="34083" sId="3">
    <nc r="E10">
      <v>14200</v>
    </nc>
  </rcc>
  <rcc rId="34084" sId="3">
    <nc r="E11">
      <v>930</v>
    </nc>
  </rcc>
  <rcc rId="34085" sId="3">
    <nc r="E12">
      <v>29157</v>
    </nc>
  </rcc>
  <rcc rId="34086" sId="3">
    <nc r="E13">
      <v>11575</v>
    </nc>
  </rcc>
  <rcc rId="34087" sId="3">
    <nc r="E14">
      <v>19030</v>
    </nc>
  </rcc>
  <rcc rId="34088" sId="3">
    <nc r="E15">
      <v>4315</v>
    </nc>
  </rcc>
  <rcc rId="34089" sId="3">
    <nc r="E16">
      <v>77650</v>
    </nc>
  </rcc>
  <rcc rId="34090" sId="3">
    <nc r="E17">
      <v>41345</v>
    </nc>
  </rcc>
  <rcc rId="34091" sId="3">
    <nc r="E18">
      <v>15675</v>
    </nc>
  </rcc>
  <rcc rId="34092" sId="3">
    <nc r="E19">
      <v>155680</v>
    </nc>
  </rcc>
  <rcc rId="34093" sId="3">
    <nc r="E20">
      <v>6100</v>
    </nc>
  </rcc>
  <rcc rId="34094" sId="3">
    <nc r="E21">
      <v>13900</v>
    </nc>
  </rcc>
  <rcc rId="34095" sId="3">
    <nc r="E22">
      <v>13345</v>
    </nc>
  </rcc>
  <rcc rId="34096" sId="3">
    <nc r="E23">
      <v>38360</v>
    </nc>
  </rcc>
  <rcc rId="34097" sId="3">
    <nc r="E24">
      <v>53965</v>
    </nc>
  </rcc>
  <rcc rId="34098" sId="3">
    <nc r="E25">
      <v>12100</v>
    </nc>
  </rcc>
  <rcc rId="34099" sId="3">
    <nc r="E26">
      <v>15</v>
    </nc>
  </rcc>
  <rcc rId="34100" sId="3">
    <nc r="E27">
      <v>36060</v>
    </nc>
  </rcc>
  <rcc rId="34101" sId="3">
    <nc r="E28">
      <v>32135</v>
    </nc>
  </rcc>
  <rcc rId="34102" sId="3">
    <nc r="E29">
      <v>32680</v>
    </nc>
  </rcc>
  <rcc rId="34103" sId="3">
    <nc r="E30">
      <v>31610</v>
    </nc>
  </rcc>
  <rcc rId="34104" sId="3">
    <nc r="E31">
      <v>65260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5" sId="4">
    <nc r="E7">
      <v>8315</v>
    </nc>
  </rcc>
  <rcc rId="34106" sId="4">
    <nc r="E8">
      <v>52835</v>
    </nc>
  </rcc>
  <rcc rId="34107" sId="4">
    <nc r="E9">
      <v>5995</v>
    </nc>
  </rcc>
  <rcc rId="34108" sId="4">
    <nc r="E10">
      <v>23440</v>
    </nc>
  </rcc>
  <rcc rId="34109" sId="4">
    <nc r="E11">
      <v>13850</v>
    </nc>
  </rcc>
  <rcc rId="34110" sId="4">
    <nc r="E12">
      <v>46360</v>
    </nc>
  </rcc>
  <rcc rId="34111" sId="4">
    <nc r="E13">
      <v>17580</v>
    </nc>
  </rcc>
  <rcc rId="34112" sId="4">
    <nc r="E14">
      <v>9600</v>
    </nc>
  </rcc>
  <rcc rId="34113" sId="4">
    <nc r="E15">
      <v>28005</v>
    </nc>
  </rcc>
  <rcc rId="34114" sId="4">
    <nc r="E16">
      <v>29110</v>
    </nc>
  </rcc>
  <rcc rId="34115" sId="4">
    <nc r="E17">
      <v>31060</v>
    </nc>
  </rcc>
  <rcc rId="34116" sId="4">
    <nc r="E18">
      <v>33685</v>
    </nc>
  </rcc>
  <rcc rId="34117" sId="4">
    <nc r="E19">
      <v>54080</v>
    </nc>
  </rcc>
  <rcc rId="34118" sId="4">
    <nc r="E20">
      <v>4460</v>
    </nc>
  </rcc>
  <rcc rId="34119" sId="4">
    <nc r="E21">
      <v>9140</v>
    </nc>
  </rcc>
  <rcc rId="34120" sId="4">
    <nc r="E22">
      <v>22630</v>
    </nc>
  </rcc>
  <rcc rId="34121" sId="4">
    <nc r="E23">
      <v>49290</v>
    </nc>
  </rcc>
  <rcc rId="34122" sId="4">
    <nc r="E24">
      <v>30760</v>
    </nc>
  </rcc>
  <rcc rId="34123" sId="4">
    <nc r="E25">
      <v>34890</v>
    </nc>
  </rcc>
  <rcc rId="34124" sId="4">
    <nc r="E26">
      <v>17095</v>
    </nc>
  </rcc>
  <rcc rId="34125" sId="4">
    <nc r="E27">
      <v>15505</v>
    </nc>
  </rcc>
  <rcc rId="34126" sId="4">
    <nc r="E28">
      <v>58210</v>
    </nc>
  </rcc>
  <rcc rId="34127" sId="4">
    <nc r="E29">
      <v>34635</v>
    </nc>
  </rcc>
  <rcc rId="34128" sId="4">
    <nc r="E31">
      <v>22150</v>
    </nc>
  </rcc>
  <rcc rId="34129" sId="4">
    <nc r="E32">
      <v>30260</v>
    </nc>
  </rcc>
  <rcc rId="34130" sId="4">
    <nc r="E33">
      <v>38545</v>
    </nc>
  </rcc>
  <rcc rId="34131" sId="4">
    <nc r="E34">
      <v>19585</v>
    </nc>
  </rcc>
  <rfmt sheetId="4" sqref="E35">
    <dxf>
      <fill>
        <patternFill>
          <bgColor rgb="FFFFFF00"/>
        </patternFill>
      </fill>
    </dxf>
  </rfmt>
  <rcc rId="34132" sId="4">
    <nc r="E36">
      <v>49200</v>
    </nc>
  </rcc>
  <rcc rId="34133" sId="4">
    <nc r="E37">
      <v>39115</v>
    </nc>
  </rcc>
  <rcc rId="34134" sId="4">
    <nc r="E38">
      <v>12535</v>
    </nc>
  </rcc>
  <rcc rId="34135" sId="4">
    <nc r="E39">
      <v>42645</v>
    </nc>
  </rcc>
  <rcc rId="34136" sId="4">
    <nc r="E40">
      <v>37915</v>
    </nc>
  </rcc>
  <rcc rId="34137" sId="4">
    <nc r="E41">
      <v>4310</v>
    </nc>
  </rcc>
  <rcc rId="34138" sId="4">
    <nc r="E42">
      <v>101295</v>
    </nc>
  </rcc>
  <rcc rId="34139" sId="4">
    <nc r="E43">
      <v>10025</v>
    </nc>
  </rcc>
  <rcc rId="34140" sId="4">
    <nc r="E44">
      <v>2455</v>
    </nc>
  </rcc>
  <rcc rId="34141" sId="4">
    <nc r="E45">
      <v>88130</v>
    </nc>
  </rcc>
  <rcc rId="34142" sId="4">
    <nc r="E46">
      <v>9160</v>
    </nc>
  </rcc>
  <rcc rId="34143" sId="4">
    <nc r="E47">
      <v>11640</v>
    </nc>
  </rcc>
  <rcc rId="34144" sId="4">
    <nc r="E48">
      <v>54785</v>
    </nc>
  </rcc>
  <rcc rId="34145" sId="4">
    <nc r="E49">
      <v>14900</v>
    </nc>
  </rcc>
  <rcc rId="34146" sId="4">
    <nc r="E50">
      <v>32325</v>
    </nc>
  </rcc>
  <rcc rId="34147" sId="4">
    <nc r="E51">
      <v>16020</v>
    </nc>
  </rcc>
  <rcc rId="34148" sId="4">
    <nc r="E52">
      <v>9925</v>
    </nc>
  </rcc>
  <rcc rId="34149" sId="4">
    <nc r="E53">
      <v>20010</v>
    </nc>
  </rcc>
  <rcc rId="34150" sId="4">
    <nc r="E54">
      <v>6070</v>
    </nc>
  </rcc>
  <rcc rId="34151" sId="4">
    <nc r="E55">
      <v>54645</v>
    </nc>
  </rcc>
  <rcc rId="34152" sId="4">
    <nc r="E56">
      <v>51930</v>
    </nc>
  </rcc>
  <rcc rId="34153" sId="4">
    <nc r="E57">
      <v>5865</v>
    </nc>
  </rcc>
  <rcc rId="34154" sId="4">
    <nc r="E58">
      <v>29150</v>
    </nc>
  </rcc>
  <rcc rId="34155" sId="4">
    <nc r="E59">
      <v>13320</v>
    </nc>
  </rcc>
  <rcc rId="34156" sId="4">
    <nc r="E35">
      <v>11815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52" sId="1">
    <oc r="C8">
      <v>7014</v>
    </oc>
    <nc r="C8">
      <v>7083</v>
    </nc>
  </rcc>
  <rcc rId="30353" sId="1">
    <oc r="C9">
      <v>2935</v>
    </oc>
    <nc r="C9">
      <v>2971</v>
    </nc>
  </rcc>
  <rcc rId="30354" sId="1">
    <oc r="C10">
      <v>14402</v>
    </oc>
    <nc r="C10">
      <v>14609</v>
    </nc>
  </rcc>
  <rcc rId="30355" sId="1">
    <oc r="C11">
      <v>19018</v>
    </oc>
    <nc r="C11">
      <v>19309</v>
    </nc>
  </rcc>
  <rcc rId="30356" sId="1">
    <oc r="C18">
      <v>11797</v>
    </oc>
    <nc r="C18">
      <v>11941</v>
    </nc>
  </rcc>
  <rcc rId="30357" sId="1">
    <oc r="C19">
      <v>3294</v>
    </oc>
    <nc r="C19">
      <v>3330</v>
    </nc>
  </rcc>
  <rcc rId="30358" sId="1">
    <oc r="C20">
      <v>10393</v>
    </oc>
    <nc r="C20">
      <v>10547</v>
    </nc>
  </rcc>
  <rcc rId="30359" sId="1">
    <oc r="C21">
      <v>12677</v>
    </oc>
    <nc r="C21">
      <v>12865</v>
    </nc>
  </rcc>
  <rcc rId="30360" sId="1">
    <oc r="C30">
      <v>4108</v>
    </oc>
    <nc r="C30">
      <v>4170</v>
    </nc>
  </rcc>
  <rcc rId="30361" sId="1">
    <oc r="C31">
      <v>3794</v>
    </oc>
    <nc r="C31">
      <v>3851</v>
    </nc>
  </rcc>
  <rcc rId="30362" sId="1">
    <oc r="C33">
      <v>19326</v>
    </oc>
    <nc r="C33">
      <v>19391</v>
    </nc>
  </rcc>
  <rcc rId="30363" sId="1">
    <oc r="C34">
      <v>14295</v>
    </oc>
    <nc r="C34">
      <v>14332</v>
    </nc>
  </rcc>
  <rfmt sheetId="1" sqref="C35" start="0" length="0">
    <dxf/>
  </rfmt>
  <rcc rId="30364" sId="1">
    <oc r="C36">
      <v>15176</v>
    </oc>
    <nc r="C36">
      <v>15347</v>
    </nc>
  </rcc>
  <rcc rId="30365" sId="1">
    <oc r="C37">
      <v>2530</v>
    </oc>
    <nc r="C37">
      <v>2564</v>
    </nc>
  </rcc>
  <rcc rId="30366" sId="1">
    <oc r="C38">
      <v>28015</v>
    </oc>
    <nc r="C38">
      <v>28434</v>
    </nc>
  </rcc>
  <rcc rId="30367" sId="1">
    <oc r="C39">
      <v>23187</v>
    </oc>
    <nc r="C39">
      <v>23501</v>
    </nc>
  </rcc>
  <rcc rId="30368" sId="1">
    <oc r="C45">
      <v>12406</v>
    </oc>
    <nc r="C45">
      <v>12521</v>
    </nc>
  </rcc>
  <rcc rId="30369" sId="1">
    <oc r="C46">
      <v>7275</v>
    </oc>
    <nc r="C46">
      <v>7358</v>
    </nc>
  </rcc>
  <rcc rId="30370" sId="1">
    <oc r="C47">
      <v>1423</v>
    </oc>
    <nc r="C47">
      <v>1440</v>
    </nc>
  </rcc>
  <rcc rId="30371" sId="1">
    <oc r="D8">
      <v>7083</v>
    </oc>
    <nc r="D8">
      <v>7135</v>
    </nc>
  </rcc>
  <rcc rId="30372" sId="1">
    <oc r="D9">
      <v>2971</v>
    </oc>
    <nc r="D9">
      <v>3003</v>
    </nc>
  </rcc>
  <rcc rId="30373" sId="1">
    <oc r="D10">
      <v>14609</v>
    </oc>
    <nc r="D10">
      <v>14756</v>
    </nc>
  </rcc>
  <rcc rId="30374" sId="1">
    <oc r="D11">
      <v>19309</v>
    </oc>
    <nc r="D11">
      <v>19514</v>
    </nc>
  </rcc>
  <rcc rId="30375" sId="1">
    <oc r="C13">
      <v>6918</v>
    </oc>
    <nc r="C13">
      <v>6989</v>
    </nc>
  </rcc>
  <rcc rId="30376" sId="1">
    <oc r="C14">
      <v>5039</v>
    </oc>
    <nc r="C14">
      <v>5116</v>
    </nc>
  </rcc>
  <rcc rId="30377" sId="1">
    <oc r="C15">
      <v>4246</v>
    </oc>
    <nc r="C15">
      <v>4325</v>
    </nc>
  </rcc>
  <rcc rId="30378" sId="1">
    <oc r="C16">
      <v>7591</v>
    </oc>
    <nc r="C16">
      <v>7721</v>
    </nc>
  </rcc>
  <rcc rId="30379" sId="1">
    <oc r="D13">
      <v>6989</v>
    </oc>
    <nc r="D13">
      <v>7047</v>
    </nc>
  </rcc>
  <rcc rId="30380" sId="1">
    <oc r="D14">
      <v>5116</v>
    </oc>
    <nc r="D14">
      <v>5183</v>
    </nc>
  </rcc>
  <rcc rId="30381" sId="1">
    <oc r="D15">
      <v>4325</v>
    </oc>
    <nc r="D15">
      <v>4384</v>
    </nc>
  </rcc>
  <rcc rId="30382" sId="1">
    <oc r="D16">
      <v>7721</v>
    </oc>
    <nc r="D16">
      <v>7920</v>
    </nc>
  </rcc>
  <rcc rId="30383" sId="1">
    <oc r="D18">
      <v>11941</v>
    </oc>
    <nc r="D18">
      <v>12066</v>
    </nc>
  </rcc>
  <rcc rId="30384" sId="1">
    <oc r="D19">
      <v>3330</v>
    </oc>
    <nc r="D19">
      <v>3359</v>
    </nc>
  </rcc>
  <rcc rId="30385" sId="1">
    <oc r="D20">
      <v>10547</v>
    </oc>
    <nc r="D20">
      <v>10652</v>
    </nc>
  </rcc>
  <rcc rId="30386" sId="1">
    <oc r="D21">
      <v>12865</v>
    </oc>
    <nc r="D21">
      <v>13013</v>
    </nc>
  </rcc>
  <rcc rId="30387" sId="1">
    <oc r="D30">
      <v>4170</v>
    </oc>
    <nc r="D30">
      <v>4180</v>
    </nc>
  </rcc>
  <rcc rId="30388" sId="1">
    <oc r="D31">
      <v>3851</v>
    </oc>
    <nc r="D31">
      <v>3941</v>
    </nc>
  </rcc>
  <rcc rId="30389" sId="1">
    <oc r="D33">
      <v>19391</v>
    </oc>
    <nc r="D33">
      <v>19485</v>
    </nc>
  </rcc>
  <rcc rId="30390" sId="1">
    <oc r="D34">
      <v>14332</v>
    </oc>
    <nc r="D34">
      <v>14412</v>
    </nc>
  </rcc>
  <rcc rId="30391" sId="1">
    <oc r="D36">
      <v>15347</v>
    </oc>
    <nc r="D36">
      <v>15482</v>
    </nc>
  </rcc>
  <rcc rId="30392" sId="1">
    <oc r="D37">
      <v>2564</v>
    </oc>
    <nc r="D37">
      <v>2592</v>
    </nc>
  </rcc>
  <rcc rId="30393" sId="1">
    <oc r="D38">
      <v>28434</v>
    </oc>
    <nc r="D38">
      <v>28714</v>
    </nc>
  </rcc>
  <rcc rId="30394" sId="1">
    <oc r="D39">
      <v>23501</v>
    </oc>
    <nc r="D39">
      <v>23720</v>
    </nc>
  </rcc>
  <rcc rId="30395" sId="1">
    <oc r="D45">
      <v>12521</v>
    </oc>
    <nc r="D45">
      <v>12654</v>
    </nc>
  </rcc>
  <rcc rId="30396" sId="1">
    <oc r="D46">
      <v>7358</v>
    </oc>
    <nc r="D46">
      <v>7436</v>
    </nc>
  </rcc>
  <rcc rId="30397" sId="1">
    <oc r="D47">
      <v>1440</v>
    </oc>
    <nc r="D47">
      <v>1455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57" sId="5">
    <nc r="E6">
      <v>14360</v>
    </nc>
  </rcc>
  <rcc rId="34158" sId="5">
    <nc r="E7">
      <v>5775</v>
    </nc>
  </rcc>
  <rcc rId="34159" sId="5">
    <nc r="E8">
      <v>17080</v>
    </nc>
  </rcc>
  <rcc rId="34160" sId="5">
    <nc r="E9">
      <v>11455</v>
    </nc>
  </rcc>
  <rcc rId="34161" sId="5">
    <nc r="E10">
      <v>21135</v>
    </nc>
  </rcc>
  <rcc rId="34162" sId="5">
    <nc r="E11">
      <v>45710</v>
    </nc>
  </rcc>
  <rcc rId="34163" sId="5">
    <nc r="E12">
      <v>21170</v>
    </nc>
  </rcc>
  <rcc rId="34164" sId="5">
    <nc r="E13">
      <v>14095</v>
    </nc>
  </rcc>
  <rcc rId="34165" sId="5">
    <nc r="E15">
      <v>20270</v>
    </nc>
  </rcc>
  <rcc rId="34166" sId="5">
    <nc r="E16">
      <v>7335</v>
    </nc>
  </rcc>
  <rcc rId="34167" sId="5">
    <nc r="E17">
      <v>33230</v>
    </nc>
  </rcc>
  <rcc rId="34168" sId="5">
    <nc r="E18">
      <v>19175</v>
    </nc>
  </rcc>
  <rcc rId="34169" sId="5">
    <nc r="E19">
      <v>14180</v>
    </nc>
  </rcc>
  <rcc rId="34170" sId="5">
    <nc r="E20">
      <v>54215</v>
    </nc>
  </rcc>
  <rcc rId="34171" sId="5">
    <nc r="E21">
      <v>70900</v>
    </nc>
  </rcc>
  <rcc rId="34172" sId="5">
    <nc r="E22">
      <v>55045</v>
    </nc>
  </rcc>
  <rcc rId="34173" sId="5">
    <nc r="E23">
      <v>11940</v>
    </nc>
  </rcc>
  <rcc rId="34174" sId="5">
    <nc r="E24">
      <v>8420</v>
    </nc>
  </rcc>
  <rcc rId="34175" sId="5">
    <nc r="E25">
      <v>14560</v>
    </nc>
  </rcc>
  <rcc rId="34176" sId="5">
    <nc r="E26">
      <v>9310</v>
    </nc>
  </rcc>
  <rcc rId="34177" sId="5">
    <nc r="E27">
      <v>4845</v>
    </nc>
  </rcc>
  <rcc rId="34178" sId="5">
    <nc r="E28">
      <v>6960</v>
    </nc>
  </rcc>
  <rcc rId="34179" sId="5">
    <nc r="E29">
      <v>23125</v>
    </nc>
  </rcc>
  <rcc rId="34180" sId="5">
    <nc r="E30">
      <v>62695</v>
    </nc>
  </rcc>
  <rcc rId="34181" sId="5">
    <nc r="E31">
      <v>20690</v>
    </nc>
  </rcc>
  <rcc rId="34182" sId="5">
    <nc r="E32">
      <v>19425</v>
    </nc>
  </rcc>
  <rcc rId="34183" sId="5">
    <nc r="E33">
      <v>55725</v>
    </nc>
  </rcc>
  <rcc rId="34184" sId="5">
    <nc r="E34">
      <v>14150</v>
    </nc>
  </rcc>
  <rcc rId="34185" sId="5">
    <nc r="E35">
      <v>11050</v>
    </nc>
  </rcc>
  <rcc rId="34186" sId="5">
    <nc r="E36">
      <v>70505</v>
    </nc>
  </rcc>
  <rcc rId="34187" sId="5">
    <nc r="E37">
      <v>27770</v>
    </nc>
  </rcc>
  <rcc rId="34188" sId="5">
    <nc r="E38">
      <v>93085</v>
    </nc>
  </rcc>
  <rcc rId="34189" sId="5">
    <nc r="E39">
      <v>12825</v>
    </nc>
  </rcc>
  <rcc rId="34190" sId="5">
    <nc r="E40">
      <v>65370</v>
    </nc>
  </rcc>
  <rcc rId="34191" sId="5">
    <nc r="E41">
      <v>19840</v>
    </nc>
  </rcc>
  <rcc rId="34192" sId="5">
    <nc r="E42">
      <v>109060</v>
    </nc>
  </rcc>
  <rcc rId="34193" sId="5">
    <nc r="E43">
      <v>14730</v>
    </nc>
  </rcc>
  <rcc rId="34194" sId="5">
    <nc r="E44">
      <v>23680</v>
    </nc>
  </rcc>
  <rcc rId="34195" sId="5">
    <nc r="E45">
      <v>20605</v>
    </nc>
  </rcc>
  <rcc rId="34196" sId="5">
    <nc r="E46">
      <v>690</v>
    </nc>
  </rcc>
  <rcc rId="34197" sId="5">
    <nc r="E47">
      <v>11915</v>
    </nc>
  </rcc>
  <rcc rId="34198" sId="5">
    <nc r="E48">
      <v>25740</v>
    </nc>
  </rcc>
  <rcc rId="34199" sId="5">
    <nc r="E49">
      <v>35295</v>
    </nc>
  </rcc>
  <rcc rId="34200" sId="5">
    <nc r="E50">
      <v>19760</v>
    </nc>
  </rcc>
  <rcc rId="34201" sId="5">
    <nc r="E51">
      <v>2920</v>
    </nc>
  </rcc>
  <rcc rId="34202" sId="5">
    <nc r="E52">
      <v>23045</v>
    </nc>
  </rcc>
  <rcc rId="34203" sId="5">
    <nc r="E53">
      <v>36900</v>
    </nc>
  </rcc>
  <rcc rId="34204" sId="5">
    <nc r="E54">
      <v>43200</v>
    </nc>
  </rcc>
  <rcc rId="34205" sId="5">
    <nc r="E55">
      <v>9040</v>
    </nc>
  </rcc>
  <rcc rId="34206" sId="5">
    <nc r="E56">
      <v>266325</v>
    </nc>
  </rcc>
  <rcc rId="34207" sId="5">
    <nc r="E57">
      <v>32435</v>
    </nc>
  </rcc>
  <rcc rId="34208" sId="5">
    <nc r="E58">
      <v>9395</v>
    </nc>
  </rcc>
  <rcc rId="34209" sId="5">
    <nc r="E59">
      <v>67170</v>
    </nc>
  </rcc>
  <rcc rId="34210" sId="5">
    <nc r="E61">
      <v>4070</v>
    </nc>
  </rcc>
  <rcc rId="34211" sId="5">
    <nc r="E62">
      <v>9085</v>
    </nc>
  </rcc>
  <rcc rId="34212" sId="5">
    <nc r="E63">
      <v>1960</v>
    </nc>
  </rcc>
  <rcc rId="34213" sId="5">
    <nc r="E64">
      <v>20295</v>
    </nc>
  </rcc>
  <rcc rId="34214" sId="5">
    <nc r="E65">
      <v>7305</v>
    </nc>
  </rcc>
  <rcc rId="34215" sId="5">
    <nc r="E66">
      <v>24030</v>
    </nc>
  </rcc>
  <rcc rId="34216" sId="5">
    <nc r="E67">
      <v>30910</v>
    </nc>
  </rcc>
  <rcc rId="34217" sId="5">
    <nc r="E68">
      <v>6055</v>
    </nc>
  </rcc>
  <rcc rId="34218" sId="5">
    <nc r="E70">
      <v>20725</v>
    </nc>
  </rcc>
  <rcc rId="34219" sId="5">
    <nc r="E71">
      <v>36860</v>
    </nc>
  </rcc>
  <rcc rId="34220" sId="5">
    <nc r="E72">
      <v>33730</v>
    </nc>
  </rcc>
  <rcc rId="34221" sId="5">
    <nc r="E73">
      <v>3945</v>
    </nc>
  </rcc>
  <rcc rId="34222" sId="5">
    <nc r="E74">
      <v>7945</v>
    </nc>
  </rcc>
  <rcc rId="34223" sId="5">
    <nc r="E75">
      <v>6000</v>
    </nc>
  </rcc>
  <rcc rId="34224" sId="5">
    <nc r="E76">
      <v>60595</v>
    </nc>
  </rcc>
  <rcc rId="34225" sId="5">
    <nc r="E77">
      <v>12670</v>
    </nc>
  </rcc>
  <rcc rId="34226" sId="5">
    <nc r="E78">
      <v>12445</v>
    </nc>
  </rcc>
  <rcc rId="34227" sId="5">
    <nc r="E79">
      <v>9680</v>
    </nc>
  </rcc>
  <rcc rId="34228" sId="5">
    <nc r="E80">
      <v>8210</v>
    </nc>
  </rcc>
  <rcc rId="34229" sId="5">
    <nc r="E81">
      <v>10885</v>
    </nc>
  </rcc>
  <rcc rId="34230" sId="5">
    <nc r="E82">
      <v>2370</v>
    </nc>
  </rcc>
  <rcc rId="34231" sId="5">
    <nc r="E83">
      <v>15935</v>
    </nc>
  </rcc>
  <rcc rId="34232" sId="5">
    <nc r="E84">
      <v>205</v>
    </nc>
  </rcc>
  <rcc rId="34233" sId="5">
    <nc r="E85">
      <v>25995</v>
    </nc>
  </rcc>
  <rcc rId="34234" sId="5">
    <nc r="E86">
      <v>27505</v>
    </nc>
  </rcc>
  <rcc rId="34235" sId="5">
    <nc r="E87">
      <v>8970</v>
    </nc>
  </rcc>
  <rcc rId="34236" sId="5">
    <nc r="E88">
      <v>3140</v>
    </nc>
  </rcc>
  <rcc rId="34237" sId="5">
    <nc r="E89">
      <v>40825</v>
    </nc>
  </rcc>
  <rcc rId="34238" sId="5">
    <nc r="E90">
      <v>27610</v>
    </nc>
  </rcc>
  <rcc rId="34239" sId="5">
    <nc r="E91">
      <v>69040</v>
    </nc>
  </rcc>
  <rcc rId="34240" sId="5">
    <nc r="E92">
      <v>41125</v>
    </nc>
  </rcc>
  <rcc rId="34241" sId="5">
    <nc r="E94">
      <v>2625</v>
    </nc>
  </rcc>
  <rcc rId="34242" sId="5">
    <nc r="E95">
      <v>21550</v>
    </nc>
  </rcc>
  <rcc rId="34243" sId="5">
    <nc r="E96">
      <v>9285</v>
    </nc>
  </rcc>
  <rcc rId="34244" sId="5">
    <nc r="E97">
      <v>35225</v>
    </nc>
  </rcc>
  <rcc rId="34245" sId="5">
    <nc r="E98">
      <v>8825</v>
    </nc>
  </rcc>
  <rcc rId="34246" sId="5">
    <nc r="E99">
      <v>47305</v>
    </nc>
  </rcc>
  <rcc rId="34247" sId="5">
    <nc r="E100">
      <v>31670</v>
    </nc>
  </rcc>
  <rcc rId="34248" sId="5">
    <nc r="E101">
      <v>32935</v>
    </nc>
  </rcc>
  <rcc rId="34249" sId="5">
    <nc r="E102">
      <v>18420</v>
    </nc>
  </rcc>
  <rcc rId="34250" sId="5">
    <nc r="E103">
      <v>15375</v>
    </nc>
  </rcc>
  <rcc rId="34251" sId="5">
    <nc r="E104">
      <v>24335</v>
    </nc>
  </rcc>
  <rcc rId="34252" sId="5">
    <nc r="E105">
      <v>4800</v>
    </nc>
  </rcc>
  <rcc rId="34253" sId="5">
    <nc r="E106">
      <v>9880</v>
    </nc>
  </rcc>
  <rcc rId="34254" sId="5">
    <nc r="E107">
      <v>5480</v>
    </nc>
  </rcc>
  <rcc rId="34255" sId="5">
    <nc r="E108">
      <v>99005</v>
    </nc>
  </rcc>
  <rcc rId="34256" sId="5">
    <nc r="E109">
      <v>35305</v>
    </nc>
  </rcc>
  <rcc rId="34257" sId="5">
    <nc r="E110">
      <v>16105</v>
    </nc>
  </rcc>
  <rcc rId="34258" sId="5">
    <nc r="E111">
      <v>29045</v>
    </nc>
  </rcc>
  <rcc rId="34259" sId="5">
    <nc r="E112">
      <v>6095</v>
    </nc>
  </rcc>
  <rcc rId="34260" sId="5">
    <nc r="E113">
      <v>19990</v>
    </nc>
  </rcc>
  <rcc rId="34261" sId="5">
    <nc r="E114">
      <v>12890</v>
    </nc>
  </rcc>
  <rcc rId="34262" sId="5">
    <nc r="E115">
      <v>48130</v>
    </nc>
  </rcc>
  <rcc rId="34263" sId="5">
    <nc r="E116">
      <v>37050</v>
    </nc>
  </rcc>
  <rcc rId="34264" sId="5">
    <nc r="E117">
      <v>97790</v>
    </nc>
  </rcc>
  <rcc rId="34265" sId="5">
    <nc r="E118">
      <v>41950</v>
    </nc>
  </rcc>
  <rcc rId="34266" sId="5">
    <nc r="E119">
      <v>3040</v>
    </nc>
  </rcc>
  <rcc rId="34267" sId="5">
    <nc r="E120">
      <v>88050</v>
    </nc>
  </rcc>
  <rcc rId="34268" sId="5">
    <nc r="E121">
      <v>84700</v>
    </nc>
  </rcc>
  <rcc rId="34269" sId="5">
    <nc r="E122">
      <v>16160</v>
    </nc>
  </rcc>
  <rcc rId="34270" sId="5">
    <nc r="E123">
      <v>5510</v>
    </nc>
  </rcc>
  <rcc rId="34271" sId="5">
    <nc r="E124">
      <v>9200</v>
    </nc>
  </rcc>
  <rcc rId="34272" sId="5">
    <nc r="E125">
      <v>10740</v>
    </nc>
  </rcc>
  <rcc rId="34273" sId="5">
    <nc r="E126">
      <v>32540</v>
    </nc>
  </rcc>
  <rcc rId="34274" sId="5">
    <nc r="E127">
      <v>63820</v>
    </nc>
  </rcc>
  <rcc rId="34275" sId="5">
    <nc r="E128">
      <v>11395</v>
    </nc>
  </rcc>
  <rcc rId="34276" sId="5">
    <nc r="E129">
      <v>16460</v>
    </nc>
  </rcc>
  <rcc rId="34277" sId="5">
    <nc r="E130">
      <v>12540</v>
    </nc>
  </rcc>
  <rcc rId="34278" sId="5">
    <nc r="E131">
      <v>8815</v>
    </nc>
  </rcc>
  <rcc rId="34279" sId="5">
    <nc r="E132">
      <v>10060</v>
    </nc>
  </rcc>
  <rcc rId="34280" sId="5">
    <nc r="E133">
      <v>19590</v>
    </nc>
  </rcc>
  <rcc rId="34281" sId="5">
    <nc r="E134">
      <v>19205</v>
    </nc>
  </rcc>
  <rcc rId="34282" sId="5">
    <nc r="E135">
      <v>31785</v>
    </nc>
  </rcc>
  <rcc rId="34283" sId="5">
    <nc r="E136">
      <v>60180</v>
    </nc>
  </rcc>
  <rcc rId="34284" sId="5">
    <nc r="E137">
      <v>30125</v>
    </nc>
  </rcc>
  <rcc rId="34285" sId="5">
    <nc r="E138">
      <v>29995</v>
    </nc>
  </rcc>
  <rcc rId="34286" sId="5">
    <nc r="E139">
      <v>41395</v>
    </nc>
  </rcc>
  <rcc rId="34287" sId="5">
    <nc r="E140">
      <v>19870</v>
    </nc>
  </rcc>
  <rcc rId="34288" sId="5">
    <nc r="E141">
      <v>9780</v>
    </nc>
  </rcc>
  <rcc rId="34289" sId="5">
    <nc r="E142">
      <v>28440</v>
    </nc>
  </rcc>
  <rcc rId="34290" sId="5">
    <nc r="E143">
      <v>42220</v>
    </nc>
  </rcc>
  <rcc rId="34291" sId="5">
    <nc r="E144">
      <v>59690</v>
    </nc>
  </rcc>
  <rcc rId="34292" sId="5">
    <nc r="E145">
      <v>11565</v>
    </nc>
  </rcc>
  <rcc rId="34293" sId="5">
    <nc r="E146">
      <v>13480</v>
    </nc>
  </rcc>
  <rcc rId="34294" sId="5">
    <nc r="E147">
      <v>31495</v>
    </nc>
  </rcc>
  <rcc rId="34295" sId="5">
    <nc r="E148">
      <v>13880</v>
    </nc>
  </rcc>
  <rcc rId="34296" sId="5">
    <nc r="E149">
      <v>40870</v>
    </nc>
  </rcc>
  <rfmt sheetId="5" sqref="P140">
    <dxf>
      <fill>
        <patternFill patternType="solid">
          <bgColor rgb="FFFFFF00"/>
        </patternFill>
      </fill>
    </dxf>
  </rfmt>
  <rfmt sheetId="5" sqref="E150">
    <dxf>
      <fill>
        <patternFill>
          <bgColor rgb="FFFFFF00"/>
        </patternFill>
      </fill>
    </dxf>
  </rfmt>
  <rcc rId="34297" sId="5">
    <nc r="E151">
      <v>45965</v>
    </nc>
  </rcc>
  <rcc rId="34298" sId="5">
    <nc r="E152">
      <v>24130</v>
    </nc>
  </rcc>
  <rcc rId="34299" sId="5">
    <nc r="E153">
      <v>1405</v>
    </nc>
  </rcc>
  <rfmt sheetId="5" sqref="E153">
    <dxf>
      <fill>
        <patternFill>
          <bgColor rgb="FFFFFF00"/>
        </patternFill>
      </fill>
    </dxf>
  </rfmt>
  <rcc rId="34300" sId="5">
    <nc r="E150">
      <v>39525</v>
    </nc>
  </rcc>
  <rcc rId="34301" sId="5">
    <nc r="E154">
      <v>29565</v>
    </nc>
  </rcc>
  <rcc rId="34302" sId="5">
    <nc r="E155">
      <v>79170</v>
    </nc>
  </rcc>
  <rcc rId="34303" sId="5">
    <nc r="E156">
      <v>26205</v>
    </nc>
  </rcc>
  <rcc rId="34304" sId="5">
    <nc r="E157">
      <v>37750</v>
    </nc>
  </rcc>
  <rcc rId="34305" sId="5">
    <nc r="E158">
      <v>5805</v>
    </nc>
  </rcc>
  <rcc rId="34306" sId="5">
    <nc r="E159">
      <v>8235</v>
    </nc>
  </rcc>
  <rcc rId="34307" sId="5">
    <nc r="E160">
      <v>15770</v>
    </nc>
  </rcc>
  <rcc rId="34308" sId="5">
    <nc r="E161">
      <v>92425</v>
    </nc>
  </rcc>
  <rcc rId="34309" sId="5">
    <nc r="E162">
      <v>75670</v>
    </nc>
  </rcc>
  <rcc rId="34310" sId="5">
    <nc r="E163">
      <v>21520</v>
    </nc>
  </rcc>
  <rcc rId="34311" sId="5">
    <nc r="E164">
      <v>46630</v>
    </nc>
  </rcc>
  <rcc rId="34312" sId="5">
    <nc r="E166">
      <v>24215</v>
    </nc>
  </rcc>
  <rcc rId="34313" sId="5">
    <nc r="E167">
      <v>1730</v>
    </nc>
  </rcc>
  <rcc rId="34314" sId="5">
    <nc r="E168">
      <v>13890</v>
    </nc>
  </rcc>
  <rcc rId="34315" sId="5">
    <nc r="E169">
      <v>13455</v>
    </nc>
  </rcc>
  <rcc rId="34316" sId="5">
    <nc r="E170">
      <v>11590</v>
    </nc>
  </rcc>
  <rcc rId="34317" sId="5">
    <nc r="E171">
      <v>72120</v>
    </nc>
  </rcc>
  <rcc rId="34318" sId="5">
    <nc r="E172">
      <v>41105</v>
    </nc>
  </rcc>
  <rcc rId="34319" sId="5">
    <nc r="E173">
      <v>20670</v>
    </nc>
  </rcc>
  <rcc rId="34320" sId="5">
    <nc r="E174">
      <v>10925</v>
    </nc>
  </rcc>
  <rcc rId="34321" sId="5">
    <nc r="E175">
      <v>54340</v>
    </nc>
  </rcc>
  <rcc rId="34322" sId="5">
    <nc r="E176">
      <v>45735</v>
    </nc>
  </rcc>
  <rcc rId="34323" sId="5">
    <nc r="E177">
      <v>35015</v>
    </nc>
  </rcc>
  <rcc rId="34324" sId="5">
    <nc r="E179">
      <v>50765</v>
    </nc>
  </rcc>
  <rcc rId="34325" sId="5">
    <nc r="E180">
      <v>39765</v>
    </nc>
  </rcc>
  <rcc rId="34326" sId="5">
    <nc r="E181">
      <v>11015</v>
    </nc>
  </rcc>
  <rcc rId="34327" sId="5">
    <nc r="E182">
      <v>9705</v>
    </nc>
  </rcc>
  <rcc rId="34328" sId="5">
    <nc r="E183">
      <v>32295</v>
    </nc>
  </rcc>
  <rcc rId="34329" sId="5">
    <nc r="E184">
      <v>24395</v>
    </nc>
  </rcc>
  <rcc rId="34330" sId="5">
    <nc r="E185">
      <v>11385</v>
    </nc>
  </rcc>
  <rcc rId="34331" sId="5">
    <nc r="E186">
      <v>20030</v>
    </nc>
  </rcc>
  <rcc rId="34332" sId="5">
    <nc r="E187">
      <v>40845</v>
    </nc>
  </rcc>
  <rcc rId="34333" sId="5">
    <nc r="E188">
      <v>13935</v>
    </nc>
  </rcc>
  <rcc rId="34334" sId="5">
    <nc r="E189">
      <v>124855</v>
    </nc>
  </rcc>
  <rcc rId="34335" sId="5">
    <nc r="E190">
      <v>8595</v>
    </nc>
  </rcc>
  <rcc rId="34336" sId="5">
    <nc r="E191">
      <v>27720</v>
    </nc>
  </rcc>
  <rcc rId="34337" sId="5">
    <nc r="E192">
      <v>34600</v>
    </nc>
  </rcc>
  <rcc rId="34338" sId="5">
    <nc r="E193">
      <v>28395</v>
    </nc>
  </rcc>
  <rcc rId="34339" sId="5">
    <nc r="E194">
      <v>10225</v>
    </nc>
  </rcc>
  <rcc rId="34340" sId="5">
    <nc r="E195">
      <v>10495</v>
    </nc>
  </rcc>
  <rcc rId="34341" sId="5">
    <nc r="E196">
      <v>24090</v>
    </nc>
  </rcc>
  <rcc rId="34342" sId="5">
    <nc r="E197">
      <v>9965</v>
    </nc>
  </rcc>
  <rcc rId="34343" sId="5">
    <nc r="E198">
      <v>18610</v>
    </nc>
  </rcc>
  <rcc rId="34344" sId="5">
    <nc r="E199">
      <v>16500</v>
    </nc>
  </rcc>
  <rcc rId="34345" sId="5">
    <nc r="E200">
      <v>23010</v>
    </nc>
  </rcc>
  <rcc rId="34346" sId="5">
    <nc r="E201">
      <v>16775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7" sId="10" numFmtId="34">
    <oc r="C8">
      <v>3040.3</v>
    </oc>
    <nc r="C8">
      <v>3339.7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8" sId="2">
    <nc r="G10">
      <v>111105</v>
    </nc>
  </rcc>
  <rcc rId="34349" sId="2">
    <oc r="D10">
      <v>111105</v>
    </oc>
    <nc r="D10"/>
  </rcc>
  <rcc rId="34350" sId="2">
    <oc r="E10">
      <v>111105</v>
    </oc>
    <nc r="E10"/>
  </rcc>
  <rfmt sheetId="2" sqref="D10:E10">
    <dxf>
      <fill>
        <patternFill>
          <bgColor theme="0"/>
        </patternFill>
      </fill>
    </dxf>
  </rfmt>
  <rfmt sheetId="2" sqref="F10">
    <dxf>
      <fill>
        <patternFill>
          <bgColor rgb="FFFF0000"/>
        </patternFill>
      </fill>
    </dxf>
  </rfmt>
  <rcc rId="34351" sId="2">
    <oc r="E39">
      <v>31950</v>
    </oc>
    <nc r="E39">
      <v>32335</v>
    </nc>
  </rcc>
  <rfmt sheetId="2" sqref="E39">
    <dxf>
      <fill>
        <patternFill>
          <bgColor theme="0"/>
        </patternFill>
      </fill>
    </dxf>
  </rfmt>
  <rcc rId="34352" sId="4" numFmtId="19">
    <nc r="G35">
      <v>11815</v>
    </nc>
  </rcc>
  <rfmt sheetId="4" sqref="G35">
    <dxf>
      <numFmt numFmtId="0" formatCode="General"/>
    </dxf>
  </rfmt>
  <rfmt sheetId="4" sqref="G35" start="0" length="2147483647">
    <dxf>
      <font>
        <b val="0"/>
      </font>
    </dxf>
  </rfmt>
  <rfmt sheetId="4" sqref="G35" start="0" length="2147483647">
    <dxf>
      <font>
        <sz val="10"/>
      </font>
    </dxf>
  </rfmt>
  <rfmt sheetId="4" sqref="G35">
    <dxf>
      <alignment horizontal="center" readingOrder="0"/>
    </dxf>
  </rfmt>
  <rfmt sheetId="4" sqref="G35">
    <dxf>
      <alignment horizontal="left" readingOrder="0"/>
    </dxf>
  </rfmt>
  <rcc rId="34353" sId="4">
    <oc r="D35">
      <v>11815</v>
    </oc>
    <nc r="D35"/>
  </rcc>
  <rcc rId="34354" sId="4">
    <oc r="E35">
      <v>11815</v>
    </oc>
    <nc r="E35"/>
  </rcc>
  <rfmt sheetId="4" sqref="F35">
    <dxf>
      <fill>
        <patternFill>
          <bgColor rgb="FFFF0000"/>
        </patternFill>
      </fill>
    </dxf>
  </rfmt>
  <rfmt sheetId="4" sqref="E35">
    <dxf>
      <fill>
        <patternFill>
          <bgColor rgb="FFFF0000"/>
        </patternFill>
      </fill>
    </dxf>
  </rfmt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53:E153">
    <dxf>
      <fill>
        <patternFill>
          <bgColor theme="0"/>
        </patternFill>
      </fill>
    </dxf>
  </rfmt>
  <rcc rId="34368" sId="5">
    <oc r="E150">
      <v>39525</v>
    </oc>
    <nc r="E150">
      <v>39620</v>
    </nc>
  </rcc>
  <rfmt sheetId="5" sqref="E150">
    <dxf>
      <fill>
        <patternFill>
          <bgColor theme="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69" sId="4">
    <oc r="F35">
      <f>E35-D35</f>
    </oc>
    <nc r="F35">
      <v>40</v>
    </nc>
  </rcc>
  <rcc rId="34370" sId="4">
    <oc r="G60">
      <f>F30</f>
    </oc>
    <nc r="G60">
      <f>F30+F35</f>
    </nc>
  </rcc>
  <rcc rId="34371" sId="2" numFmtId="4">
    <oc r="F10">
      <f>E10-D10</f>
    </oc>
    <nc r="F10">
      <v>355</v>
    </nc>
  </rcc>
  <rcc rId="34372" sId="2">
    <oc r="G118">
      <f>F82+F33+F57</f>
    </oc>
    <nc r="G118">
      <f>F82+F33+F57+F10</f>
    </nc>
  </rcc>
  <rcmt sheetId="2" cell="F10" guid="{D5C46B38-8D6D-432E-8E30-B39347959CFC}" author="HP" newLength="72"/>
  <rcmt sheetId="4" cell="F35" guid="{0A9CD169-9C81-4702-9E26-8903FF23DC29}" author="HP" newLength="67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73" sId="13" numFmtId="4">
    <oc r="D8">
      <v>283037</v>
    </oc>
    <nc r="D8">
      <v>287556</v>
    </nc>
  </rcc>
  <rcc rId="34374" sId="13" numFmtId="4">
    <oc r="D5">
      <v>4672.42</v>
    </oc>
    <nc r="D5">
      <v>4806.05</v>
    </nc>
  </rcc>
  <rcc rId="34375" sId="13">
    <oc r="E6">
      <f>E7*0.0776</f>
    </oc>
    <nc r="E6">
      <f>E7*0.087</f>
    </nc>
  </rcc>
  <rcc rId="34376" sId="13">
    <oc r="F6">
      <f>F7*0.0776</f>
    </oc>
    <nc r="F6">
      <f>F7*0.087</f>
    </nc>
  </rcc>
  <rcc rId="34377" sId="13">
    <oc r="G6">
      <f>G7*0.0776</f>
    </oc>
    <nc r="G6">
      <f>G7*0.087</f>
    </nc>
  </rcc>
  <rcc rId="34378" sId="13">
    <oc r="E7">
      <f>1377-F7</f>
    </oc>
    <nc r="E7">
      <f>1529-F7</f>
    </nc>
  </rcc>
  <rcc rId="34379" sId="13">
    <oc r="F7">
      <f>144*3.23</f>
    </oc>
    <nc r="F7">
      <f>151*3.23</f>
    </nc>
  </rcc>
  <rcc rId="34380" sId="13">
    <oc r="F8">
      <f>144*4.33</f>
    </oc>
    <nc r="F8">
      <f>151*4.33</f>
    </nc>
  </rcc>
  <rcc rId="34381" sId="13" numFmtId="4">
    <oc r="E8">
      <v>1596</v>
    </oc>
    <nc r="E8">
      <v>2120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5" sId="13" numFmtId="4">
    <oc r="E10">
      <v>75964</v>
    </oc>
    <nc r="E10">
      <f>82869-F10</f>
    </nc>
  </rcc>
  <rcc rId="34396" sId="12">
    <oc r="H19">
      <f>SUM(H15:H18)</f>
    </oc>
    <nc r="H19">
      <f>SUM(H15:H18)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7" sId="13" numFmtId="4">
    <oc r="D8">
      <v>287556</v>
    </oc>
    <nc r="D8">
      <v>287256</v>
    </nc>
  </rcc>
  <rcc rId="34398" sId="13" numFmtId="4">
    <oc r="E8">
      <v>2120</v>
    </oc>
    <nc r="E8">
      <v>1940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9" sId="13">
    <oc r="A1" t="inlineStr">
      <is>
        <t>СПРАВОЧНАЯ ИНФОРМАЦИЯ потребление коммунальных услуг в здании по адресу г.Химки, ул.Лавочкина, д.13 сентябрь 2023г.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2023г.</t>
      </is>
    </nc>
  </rcc>
  <rcc rId="34400" sId="1">
    <oc r="A2" t="inlineStr">
      <is>
        <t>по потреблению электроэнергии за период с  22.08.2023г. по  22.09.2023г.</t>
      </is>
    </oc>
    <nc r="A2" t="inlineStr">
      <is>
        <t>по потреблению электроэнергии за период с  23.09.2023г. по  23.10.2023г.</t>
      </is>
    </nc>
  </rcc>
  <rcc rId="34401" sId="1">
    <oc r="C8">
      <v>7192</v>
    </oc>
    <nc r="C8">
      <v>7252</v>
    </nc>
  </rcc>
  <rcc rId="34402" sId="1">
    <oc r="C9">
      <v>3037</v>
    </oc>
    <nc r="C9">
      <v>3086</v>
    </nc>
  </rcc>
  <rcc rId="34403" sId="1">
    <oc r="C10">
      <v>14944</v>
    </oc>
    <nc r="C10">
      <v>15134</v>
    </nc>
  </rcc>
  <rcc rId="34404" sId="1">
    <oc r="C11">
      <v>19776</v>
    </oc>
    <nc r="C11">
      <v>20053</v>
    </nc>
  </rcc>
  <rcc rId="34405" sId="1">
    <oc r="D8">
      <v>7252</v>
    </oc>
    <nc r="D8"/>
  </rcc>
  <rcc rId="34406" sId="1">
    <oc r="D9">
      <v>3086</v>
    </oc>
    <nc r="D9"/>
  </rcc>
  <rcc rId="34407" sId="1">
    <oc r="D10">
      <v>15134</v>
    </oc>
    <nc r="D10"/>
  </rcc>
  <rcc rId="34408" sId="1">
    <oc r="D11">
      <v>20053</v>
    </oc>
    <nc r="D11"/>
  </rcc>
  <rcc rId="34409" sId="1">
    <oc r="C13">
      <v>7107</v>
    </oc>
    <nc r="C13">
      <v>7166</v>
    </nc>
  </rcc>
  <rcc rId="34410" sId="1">
    <oc r="C14">
      <v>5234</v>
    </oc>
    <nc r="C14">
      <v>5294</v>
    </nc>
  </rcc>
  <rcc rId="34411" sId="1">
    <oc r="C15">
      <v>4445</v>
    </oc>
    <nc r="C15">
      <v>4514</v>
    </nc>
  </rcc>
  <rcc rId="34412" sId="1">
    <oc r="C16">
      <v>7926</v>
    </oc>
    <nc r="C16">
      <v>8048</v>
    </nc>
  </rcc>
  <rcc rId="34413" sId="1">
    <oc r="D13">
      <v>7166</v>
    </oc>
    <nc r="D13"/>
  </rcc>
  <rcc rId="34414" sId="1">
    <oc r="D14">
      <v>5294</v>
    </oc>
    <nc r="D14"/>
  </rcc>
  <rcc rId="34415" sId="1">
    <oc r="D15">
      <v>4514</v>
    </oc>
    <nc r="D15"/>
  </rcc>
  <rcc rId="34416" sId="1">
    <oc r="D16">
      <v>8048</v>
    </oc>
    <nc r="D16"/>
  </rcc>
  <rcc rId="34417" sId="1">
    <oc r="C30">
      <v>4234</v>
    </oc>
    <nc r="C30">
      <v>4297</v>
    </nc>
  </rcc>
  <rcc rId="34418" sId="1">
    <oc r="C31">
      <v>4001</v>
    </oc>
    <nc r="C31">
      <v>4064</v>
    </nc>
  </rcc>
  <rcc rId="34419" sId="1">
    <oc r="C33">
      <v>19581</v>
    </oc>
    <nc r="C33">
      <v>19702</v>
    </nc>
  </rcc>
  <rcc rId="34420" sId="1">
    <oc r="C34">
      <v>14506</v>
    </oc>
    <nc r="C34">
      <v>14593</v>
    </nc>
  </rcc>
  <rfmt sheetId="1" sqref="C35" start="0" length="0">
    <dxf/>
  </rfmt>
  <rcc rId="34421" sId="1">
    <oc r="C36">
      <v>15626</v>
    </oc>
    <nc r="C36">
      <v>15771</v>
    </nc>
  </rcc>
  <rcc rId="34422" sId="1">
    <oc r="C37">
      <v>2623</v>
    </oc>
    <nc r="C37">
      <v>2659</v>
    </nc>
  </rcc>
  <rcc rId="34423" sId="1">
    <oc r="C38">
      <v>29046</v>
    </oc>
    <nc r="C38">
      <v>29394</v>
    </nc>
  </rcc>
  <rcc rId="34424" sId="1">
    <oc r="C39">
      <v>23992</v>
    </oc>
    <nc r="C39">
      <v>24289</v>
    </nc>
  </rcc>
  <rcc rId="34425" sId="1">
    <oc r="D30">
      <v>4297</v>
    </oc>
    <nc r="D30"/>
  </rcc>
  <rcc rId="34426" sId="1">
    <oc r="D31">
      <v>4064</v>
    </oc>
    <nc r="D31"/>
  </rcc>
  <rcc rId="34427" sId="1">
    <oc r="D33">
      <v>19702</v>
    </oc>
    <nc r="D33"/>
  </rcc>
  <rcc rId="34428" sId="1">
    <oc r="D34">
      <v>14593</v>
    </oc>
    <nc r="D34"/>
  </rcc>
  <rcc rId="34429" sId="1">
    <oc r="D36">
      <v>15771</v>
    </oc>
    <nc r="D36"/>
  </rcc>
  <rcc rId="34430" sId="1">
    <oc r="D37">
      <v>2659</v>
    </oc>
    <nc r="D37"/>
  </rcc>
  <rcc rId="34431" sId="1">
    <oc r="D38">
      <v>29394</v>
    </oc>
    <nc r="D38"/>
  </rcc>
  <rcc rId="34432" sId="1">
    <oc r="D39">
      <v>24289</v>
    </oc>
    <nc r="D39"/>
  </rcc>
  <rcc rId="34433" sId="1">
    <oc r="C18">
      <v>12190</v>
    </oc>
    <nc r="C18">
      <v>12316</v>
    </nc>
  </rcc>
  <rcc rId="34434" sId="1">
    <oc r="C19">
      <v>3389</v>
    </oc>
    <nc r="C19">
      <v>3426</v>
    </nc>
  </rcc>
  <rcc rId="34435" sId="1">
    <oc r="C20">
      <v>10770</v>
    </oc>
    <nc r="C20">
      <v>10897</v>
    </nc>
  </rcc>
  <rcc rId="34436" sId="1">
    <oc r="C21">
      <v>13202</v>
    </oc>
    <nc r="C21">
      <v>13394</v>
    </nc>
  </rcc>
  <rcc rId="34437" sId="1">
    <oc r="D18">
      <v>12316</v>
    </oc>
    <nc r="D18"/>
  </rcc>
  <rcc rId="34438" sId="1">
    <oc r="D19">
      <v>3426</v>
    </oc>
    <nc r="D19"/>
  </rcc>
  <rcc rId="34439" sId="1">
    <oc r="D20">
      <v>10897</v>
    </oc>
    <nc r="D20"/>
  </rcc>
  <rcc rId="34440" sId="1">
    <oc r="D21">
      <v>13394</v>
    </oc>
    <nc r="D21"/>
  </rcc>
  <rcc rId="34441" sId="1">
    <oc r="C45">
      <v>12858</v>
    </oc>
    <nc r="C45">
      <v>13033</v>
    </nc>
  </rcc>
  <rcc rId="34442" sId="1">
    <oc r="C46">
      <v>7525</v>
    </oc>
    <nc r="C46">
      <v>7638</v>
    </nc>
  </rcc>
  <rcc rId="34443" sId="1">
    <oc r="C47">
      <v>1472</v>
    </oc>
    <nc r="C47">
      <v>1490</v>
    </nc>
  </rcc>
  <rcc rId="34444" sId="1">
    <oc r="D45">
      <v>13033</v>
    </oc>
    <nc r="D45"/>
  </rcc>
  <rcc rId="34445" sId="1">
    <oc r="D46">
      <v>7638</v>
    </oc>
    <nc r="D46"/>
  </rcc>
  <rcc rId="34446" sId="1">
    <oc r="D47">
      <v>1490</v>
    </oc>
    <nc r="D47"/>
  </rcc>
  <rcc rId="34447" sId="2">
    <oc r="E2" t="inlineStr">
      <is>
        <t>Сентябрь</t>
      </is>
    </oc>
    <nc r="E2" t="inlineStr">
      <is>
        <t>Октябрь</t>
      </is>
    </nc>
  </rcc>
  <rcc rId="34448" sId="2">
    <oc r="D6">
      <v>1140</v>
    </oc>
    <nc r="D6">
      <v>1235</v>
    </nc>
  </rcc>
  <rcc rId="34449" sId="2">
    <oc r="D7">
      <v>23270</v>
    </oc>
    <nc r="D7">
      <v>23415</v>
    </nc>
  </rcc>
  <rcc rId="34450" sId="2">
    <oc r="D8">
      <v>20705</v>
    </oc>
    <nc r="D8">
      <v>20870</v>
    </nc>
  </rcc>
  <rcc rId="34451" sId="2">
    <oc r="D9">
      <v>25355</v>
    </oc>
    <nc r="D9">
      <v>25995</v>
    </nc>
  </rcc>
  <rcc rId="34452" sId="2">
    <oc r="D11">
      <v>27005</v>
    </oc>
    <nc r="D11">
      <v>27120</v>
    </nc>
  </rcc>
  <rcc rId="34453" sId="2">
    <oc r="D12">
      <v>20450</v>
    </oc>
    <nc r="D12">
      <v>20545</v>
    </nc>
  </rcc>
  <rcc rId="34454" sId="2">
    <oc r="D13">
      <v>31205</v>
    </oc>
    <nc r="D13">
      <v>31605</v>
    </nc>
  </rcc>
  <rcc rId="34455" sId="2">
    <oc r="D14">
      <v>21655</v>
    </oc>
    <nc r="D14">
      <v>21850</v>
    </nc>
  </rcc>
  <rcc rId="34456" sId="2">
    <oc r="D15">
      <v>41170</v>
    </oc>
    <nc r="D15">
      <v>41505</v>
    </nc>
  </rcc>
  <rcc rId="34457" sId="2">
    <oc r="D16">
      <v>43485</v>
    </oc>
    <nc r="D16">
      <v>43530</v>
    </nc>
  </rcc>
  <rcc rId="34458" sId="2">
    <oc r="D17">
      <v>35300</v>
    </oc>
    <nc r="D17">
      <v>35855</v>
    </nc>
  </rcc>
  <rcc rId="34459" sId="2">
    <oc r="D18">
      <v>17200</v>
    </oc>
    <nc r="D18">
      <v>17400</v>
    </nc>
  </rcc>
  <rcc rId="34460" sId="2">
    <oc r="D19">
      <v>2695</v>
    </oc>
    <nc r="D19">
      <v>2755</v>
    </nc>
  </rcc>
  <rcc rId="34461" sId="2">
    <oc r="D20">
      <v>2600</v>
    </oc>
    <nc r="D20">
      <v>2690</v>
    </nc>
  </rcc>
  <rcc rId="34462" sId="2">
    <oc r="D21">
      <v>28695</v>
    </oc>
    <nc r="D21">
      <v>28955</v>
    </nc>
  </rcc>
  <rcc rId="34463" sId="2">
    <oc r="D22">
      <v>7370</v>
    </oc>
    <nc r="D22">
      <v>7550</v>
    </nc>
  </rcc>
  <rcc rId="34464" sId="2">
    <oc r="D23">
      <v>880</v>
    </oc>
    <nc r="D23">
      <v>985</v>
    </nc>
  </rcc>
  <rcc rId="34465" sId="2">
    <oc r="D24">
      <v>8665</v>
    </oc>
    <nc r="D24">
      <v>8905</v>
    </nc>
  </rcc>
  <rcc rId="34466" sId="2">
    <oc r="D25">
      <v>14425</v>
    </oc>
    <nc r="D25">
      <v>14540</v>
    </nc>
  </rcc>
  <rcc rId="34467" sId="2">
    <oc r="D26">
      <v>13505</v>
    </oc>
    <nc r="D26">
      <v>13685</v>
    </nc>
  </rcc>
  <rcc rId="34468" sId="2">
    <oc r="D27">
      <v>50190</v>
    </oc>
    <nc r="D27">
      <v>50360</v>
    </nc>
  </rcc>
  <rcc rId="34469" sId="2">
    <oc r="D28">
      <v>12135</v>
    </oc>
    <nc r="D28">
      <v>12295</v>
    </nc>
  </rcc>
  <rcc rId="34470" sId="2">
    <oc r="D29">
      <v>63245</v>
    </oc>
    <nc r="D29">
      <v>63670</v>
    </nc>
  </rcc>
  <rcc rId="34471" sId="2">
    <oc r="D30">
      <v>8525</v>
    </oc>
    <nc r="D30">
      <v>8685</v>
    </nc>
  </rcc>
  <rcc rId="34472" sId="2">
    <oc r="D31">
      <v>2485</v>
    </oc>
    <nc r="D31">
      <v>2505</v>
    </nc>
  </rcc>
  <rcc rId="34473" sId="2">
    <oc r="D32">
      <v>25815</v>
    </oc>
    <nc r="D32">
      <v>25945</v>
    </nc>
  </rcc>
  <rcc rId="34474" sId="2">
    <oc r="D34">
      <v>48575</v>
    </oc>
    <nc r="D34">
      <v>48935</v>
    </nc>
  </rcc>
  <rcc rId="34475" sId="2">
    <oc r="D35">
      <v>56510</v>
    </oc>
    <nc r="D35">
      <v>56705</v>
    </nc>
  </rcc>
  <rcc rId="34476" sId="2">
    <oc r="D36">
      <v>14470</v>
    </oc>
    <nc r="D36">
      <v>14645</v>
    </nc>
  </rcc>
  <rcc rId="34477" sId="2">
    <oc r="D37">
      <v>36395</v>
    </oc>
    <nc r="D37">
      <v>36660</v>
    </nc>
  </rcc>
  <rcc rId="34478" sId="2">
    <oc r="D38">
      <v>42855</v>
    </oc>
    <nc r="D38">
      <v>43445</v>
    </nc>
  </rcc>
  <rcc rId="34479" sId="2" odxf="1" dxf="1">
    <oc r="D39">
      <v>31950</v>
    </oc>
    <nc r="D39">
      <v>32335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80" sId="2">
    <oc r="D40">
      <v>29945</v>
    </oc>
    <nc r="D40">
      <v>30200</v>
    </nc>
  </rcc>
  <rcc rId="34481" sId="2">
    <oc r="D41">
      <v>31525</v>
    </oc>
    <nc r="D41">
      <v>31860</v>
    </nc>
  </rcc>
  <rcc rId="34482" sId="2">
    <oc r="D42">
      <v>31315</v>
    </oc>
    <nc r="D42">
      <v>31395</v>
    </nc>
  </rcc>
  <rcc rId="34483" sId="2">
    <oc r="D43">
      <v>6415</v>
    </oc>
    <nc r="D43">
      <v>6500</v>
    </nc>
  </rcc>
  <rcc rId="34484" sId="2">
    <oc r="D44">
      <v>34495</v>
    </oc>
    <nc r="D44">
      <v>34920</v>
    </nc>
  </rcc>
  <rcc rId="34485" sId="2">
    <oc r="D45">
      <v>24295</v>
    </oc>
    <nc r="D45">
      <v>24625</v>
    </nc>
  </rcc>
  <rcc rId="34486" sId="2">
    <oc r="D46">
      <v>42665</v>
    </oc>
    <nc r="D46">
      <v>43025</v>
    </nc>
  </rcc>
  <rcc rId="34487" sId="2">
    <oc r="D47">
      <v>53170</v>
    </oc>
    <nc r="D47">
      <v>53510</v>
    </nc>
  </rcc>
  <rcc rId="34488" sId="2">
    <oc r="D48">
      <v>41995</v>
    </oc>
    <nc r="D48">
      <v>42130</v>
    </nc>
  </rcc>
  <rcc rId="34489" sId="2">
    <oc r="D49">
      <v>89430</v>
    </oc>
    <nc r="D49">
      <v>89605</v>
    </nc>
  </rcc>
  <rcc rId="34490" sId="2">
    <oc r="D50">
      <v>78320</v>
    </oc>
    <nc r="D50">
      <v>79050</v>
    </nc>
  </rcc>
  <rcc rId="34491" sId="2">
    <oc r="D51">
      <v>10050</v>
    </oc>
    <nc r="D51">
      <v>10220</v>
    </nc>
  </rcc>
  <rcc rId="34492" sId="2">
    <oc r="D52">
      <v>11655</v>
    </oc>
    <nc r="D52">
      <v>11775</v>
    </nc>
  </rcc>
  <rcc rId="34493" sId="2">
    <oc r="D53">
      <v>20790</v>
    </oc>
    <nc r="D53">
      <v>21020</v>
    </nc>
  </rcc>
  <rcc rId="34494" sId="2">
    <oc r="D54">
      <v>11675</v>
    </oc>
    <nc r="D54">
      <v>11850</v>
    </nc>
  </rcc>
  <rcc rId="34495" sId="2">
    <oc r="D55">
      <v>45045</v>
    </oc>
    <nc r="D55">
      <v>45175</v>
    </nc>
  </rcc>
  <rcc rId="34496" sId="2">
    <oc r="D56">
      <v>11305</v>
    </oc>
    <nc r="D56">
      <v>11465</v>
    </nc>
  </rcc>
  <rcc rId="34497" sId="2">
    <oc r="D58">
      <v>23630</v>
    </oc>
    <nc r="D58">
      <v>23790</v>
    </nc>
  </rcc>
  <rcc rId="34498" sId="2">
    <oc r="D59">
      <v>23115</v>
    </oc>
    <nc r="D59">
      <v>23245</v>
    </nc>
  </rcc>
  <rcc rId="34499" sId="2">
    <oc r="D61">
      <v>70760</v>
    </oc>
    <nc r="D61">
      <v>70965</v>
    </nc>
  </rcc>
  <rcc rId="34500" sId="2">
    <oc r="D62">
      <v>14025</v>
    </oc>
    <nc r="D62">
      <v>14180</v>
    </nc>
  </rcc>
  <rcc rId="34501" sId="2">
    <oc r="D63">
      <v>2145</v>
    </oc>
    <nc r="D63">
      <v>2150</v>
    </nc>
  </rcc>
  <rcc rId="34502" sId="2">
    <oc r="D64">
      <v>20395</v>
    </oc>
    <nc r="D64">
      <v>20500</v>
    </nc>
  </rcc>
  <rcc rId="34503" sId="2">
    <oc r="D65">
      <v>66645</v>
    </oc>
    <nc r="D65">
      <v>67145</v>
    </nc>
  </rcc>
  <rcc rId="34504" sId="2">
    <oc r="D66">
      <v>31430</v>
    </oc>
    <nc r="D66">
      <v>31885</v>
    </nc>
  </rcc>
  <rcc rId="34505" sId="2">
    <oc r="D67">
      <v>7935</v>
    </oc>
    <nc r="D67">
      <v>8030</v>
    </nc>
  </rcc>
  <rcc rId="34506" sId="2">
    <oc r="D68">
      <v>27210</v>
    </oc>
    <nc r="D68">
      <v>27435</v>
    </nc>
  </rcc>
  <rcc rId="34507" sId="2">
    <oc r="D69">
      <v>55475</v>
    </oc>
    <nc r="D69">
      <v>55685</v>
    </nc>
  </rcc>
  <rcc rId="34508" sId="2">
    <oc r="D70">
      <v>86915</v>
    </oc>
    <nc r="D70">
      <v>87215</v>
    </nc>
  </rcc>
  <rcc rId="34509" sId="2">
    <oc r="D71">
      <v>37040</v>
    </oc>
    <nc r="D71">
      <v>37175</v>
    </nc>
  </rcc>
  <rcc rId="34510" sId="2">
    <oc r="D72">
      <v>6205</v>
    </oc>
    <nc r="D72">
      <v>6360</v>
    </nc>
  </rcc>
  <rcc rId="34511" sId="2">
    <oc r="D73">
      <v>57325</v>
    </oc>
    <nc r="D73">
      <v>57795</v>
    </nc>
  </rcc>
  <rcc rId="34512" sId="2">
    <oc r="D74">
      <v>9895</v>
    </oc>
    <nc r="D74">
      <v>9930</v>
    </nc>
  </rcc>
  <rcc rId="34513" sId="2">
    <oc r="D76">
      <v>26500</v>
    </oc>
    <nc r="D76">
      <v>26685</v>
    </nc>
  </rcc>
  <rcc rId="34514" sId="2">
    <oc r="D77">
      <v>19060</v>
    </oc>
    <nc r="D77">
      <v>19390</v>
    </nc>
  </rcc>
  <rcc rId="34515" sId="2">
    <oc r="D78">
      <v>36830</v>
    </oc>
    <nc r="D78">
      <v>37240</v>
    </nc>
  </rcc>
  <rcc rId="34516" sId="2">
    <oc r="D79">
      <v>8055</v>
    </oc>
    <nc r="D79">
      <v>8180</v>
    </nc>
  </rcc>
  <rcc rId="34517" sId="2">
    <oc r="D80">
      <v>28510</v>
    </oc>
    <nc r="D80">
      <v>28625</v>
    </nc>
  </rcc>
  <rcc rId="34518" sId="2">
    <oc r="D81">
      <v>10745</v>
    </oc>
    <nc r="D81">
      <v>10930</v>
    </nc>
  </rcc>
  <rcc rId="34519" sId="2">
    <oc r="D83">
      <v>7835</v>
    </oc>
    <nc r="D83">
      <v>7890</v>
    </nc>
  </rcc>
  <rcc rId="34520" sId="2">
    <oc r="D84">
      <v>12835</v>
    </oc>
    <nc r="D84">
      <v>13035</v>
    </nc>
  </rcc>
  <rcc rId="34521" sId="2">
    <oc r="D85">
      <v>9540</v>
    </oc>
    <nc r="D85">
      <v>9585</v>
    </nc>
  </rcc>
  <rcc rId="34522" sId="2">
    <oc r="D86">
      <v>37295</v>
    </oc>
    <nc r="D86">
      <v>37405</v>
    </nc>
  </rcc>
  <rcc rId="34523" sId="2">
    <oc r="D87">
      <v>35825</v>
    </oc>
    <nc r="D87">
      <v>35915</v>
    </nc>
  </rcc>
  <rcc rId="34524" sId="2">
    <oc r="D88">
      <v>19190</v>
    </oc>
    <nc r="D88">
      <v>19285</v>
    </nc>
  </rcc>
  <rcc rId="34525" sId="2">
    <oc r="D89">
      <v>68090</v>
    </oc>
    <nc r="D89">
      <v>68285</v>
    </nc>
  </rcc>
  <rcc rId="34526" sId="2">
    <oc r="D90">
      <v>61110</v>
    </oc>
    <nc r="D90">
      <v>61315</v>
    </nc>
  </rcc>
  <rcc rId="34527" sId="2">
    <oc r="D91">
      <v>14060</v>
    </oc>
    <nc r="D91">
      <v>14285</v>
    </nc>
  </rcc>
  <rcc rId="34528" sId="2">
    <oc r="D92">
      <v>12525</v>
    </oc>
    <nc r="D92">
      <v>12600</v>
    </nc>
  </rcc>
  <rcc rId="34529" sId="2">
    <oc r="D94">
      <v>37375</v>
    </oc>
    <nc r="D94">
      <v>37630</v>
    </nc>
  </rcc>
  <rcc rId="34530" sId="2">
    <oc r="D95">
      <v>14130</v>
    </oc>
    <nc r="D95">
      <v>14465</v>
    </nc>
  </rcc>
  <rcc rId="34531" sId="2">
    <oc r="D96">
      <v>41785</v>
    </oc>
    <nc r="D96">
      <v>41935</v>
    </nc>
  </rcc>
  <rcc rId="34532" sId="2">
    <oc r="D97">
      <v>25185</v>
    </oc>
    <nc r="D97">
      <v>25365</v>
    </nc>
  </rcc>
  <rcc rId="34533" sId="2">
    <oc r="D98">
      <v>10955</v>
    </oc>
    <nc r="D98">
      <v>11205</v>
    </nc>
  </rcc>
  <rcc rId="34534" sId="2">
    <oc r="D99">
      <v>12780</v>
    </oc>
    <nc r="D99">
      <v>12870</v>
    </nc>
  </rcc>
  <rcc rId="34535" sId="2">
    <oc r="D100">
      <v>4895</v>
    </oc>
    <nc r="D100">
      <v>4950</v>
    </nc>
  </rcc>
  <rcc rId="34536" sId="2">
    <oc r="D101">
      <v>14185</v>
    </oc>
    <nc r="D101">
      <v>14420</v>
    </nc>
  </rcc>
  <rcc rId="34537" sId="2">
    <oc r="D102">
      <v>52880</v>
    </oc>
    <nc r="D102">
      <v>53110</v>
    </nc>
  </rcc>
  <rcc rId="34538" sId="2">
    <oc r="D103">
      <v>6535</v>
    </oc>
    <nc r="D103">
      <v>6575</v>
    </nc>
  </rcc>
  <rcc rId="34539" sId="2">
    <oc r="D104">
      <v>22940</v>
    </oc>
    <nc r="D104">
      <v>23135</v>
    </nc>
  </rcc>
  <rcc rId="34540" sId="2">
    <oc r="D105">
      <v>20950</v>
    </oc>
    <nc r="D105">
      <v>21005</v>
    </nc>
  </rcc>
  <rcc rId="34541" sId="2">
    <oc r="D106">
      <v>92355</v>
    </oc>
    <nc r="D106">
      <v>92965</v>
    </nc>
  </rcc>
  <rcc rId="34542" sId="2">
    <oc r="D108">
      <v>30475</v>
    </oc>
    <nc r="D108">
      <v>30650</v>
    </nc>
  </rcc>
  <rcc rId="34543" sId="2">
    <oc r="D109">
      <v>21680</v>
    </oc>
    <nc r="D109">
      <v>22115</v>
    </nc>
  </rcc>
  <rcc rId="34544" sId="2">
    <oc r="D110">
      <v>11035</v>
    </oc>
    <nc r="D110">
      <v>11335</v>
    </nc>
  </rcc>
  <rcc rId="34545" sId="2">
    <oc r="D111">
      <v>24285</v>
    </oc>
    <nc r="D111">
      <v>24510</v>
    </nc>
  </rcc>
  <rcc rId="34546" sId="2">
    <oc r="D112">
      <v>17085</v>
    </oc>
    <nc r="D112">
      <v>17190</v>
    </nc>
  </rcc>
  <rcc rId="34547" sId="2">
    <oc r="D113">
      <v>57050</v>
    </oc>
    <nc r="D113">
      <v>57265</v>
    </nc>
  </rcc>
  <rcc rId="34548" sId="2">
    <oc r="D114">
      <v>15900</v>
    </oc>
    <nc r="D114">
      <v>16065</v>
    </nc>
  </rcc>
  <rcc rId="34549" sId="2">
    <oc r="D115">
      <v>49090</v>
    </oc>
    <nc r="D115">
      <v>49250</v>
    </nc>
  </rcc>
  <rcc rId="34550" sId="2">
    <oc r="D116">
      <v>21135</v>
    </oc>
    <nc r="D116">
      <v>21205</v>
    </nc>
  </rcc>
  <rcc rId="34551" sId="2">
    <oc r="D117">
      <v>8430</v>
    </oc>
    <nc r="D117">
      <v>8520</v>
    </nc>
  </rcc>
  <rcc rId="34552" sId="2">
    <oc r="E6">
      <v>1235</v>
    </oc>
    <nc r="E6"/>
  </rcc>
  <rcc rId="34553" sId="2">
    <oc r="E7">
      <v>23415</v>
    </oc>
    <nc r="E7"/>
  </rcc>
  <rcc rId="34554" sId="2">
    <oc r="E8">
      <v>20870</v>
    </oc>
    <nc r="E8"/>
  </rcc>
  <rcc rId="34555" sId="2">
    <oc r="E9">
      <v>25995</v>
    </oc>
    <nc r="E9"/>
  </rcc>
  <rcc rId="34556" sId="2">
    <oc r="E11">
      <v>27120</v>
    </oc>
    <nc r="E11"/>
  </rcc>
  <rcc rId="34557" sId="2">
    <oc r="E12">
      <v>20545</v>
    </oc>
    <nc r="E12"/>
  </rcc>
  <rcc rId="34558" sId="2">
    <oc r="E13">
      <v>31605</v>
    </oc>
    <nc r="E13"/>
  </rcc>
  <rcc rId="34559" sId="2">
    <oc r="E14">
      <v>21850</v>
    </oc>
    <nc r="E14"/>
  </rcc>
  <rcc rId="34560" sId="2">
    <oc r="E15">
      <v>41505</v>
    </oc>
    <nc r="E15"/>
  </rcc>
  <rcc rId="34561" sId="2">
    <oc r="E16">
      <v>43530</v>
    </oc>
    <nc r="E16"/>
  </rcc>
  <rcc rId="34562" sId="2">
    <oc r="E17">
      <v>35855</v>
    </oc>
    <nc r="E17"/>
  </rcc>
  <rcc rId="34563" sId="2">
    <oc r="E18">
      <v>17400</v>
    </oc>
    <nc r="E18"/>
  </rcc>
  <rcc rId="34564" sId="2">
    <oc r="E19">
      <v>2755</v>
    </oc>
    <nc r="E19"/>
  </rcc>
  <rcc rId="34565" sId="2">
    <oc r="E20">
      <v>2690</v>
    </oc>
    <nc r="E20"/>
  </rcc>
  <rcc rId="34566" sId="2">
    <oc r="E21">
      <v>28955</v>
    </oc>
    <nc r="E21"/>
  </rcc>
  <rcc rId="34567" sId="2">
    <oc r="E22">
      <v>7550</v>
    </oc>
    <nc r="E22"/>
  </rcc>
  <rcc rId="34568" sId="2">
    <oc r="E23">
      <v>985</v>
    </oc>
    <nc r="E23"/>
  </rcc>
  <rcc rId="34569" sId="2">
    <oc r="E24">
      <v>8905</v>
    </oc>
    <nc r="E24"/>
  </rcc>
  <rcc rId="34570" sId="2">
    <oc r="E25">
      <v>14540</v>
    </oc>
    <nc r="E25"/>
  </rcc>
  <rcc rId="34571" sId="2">
    <oc r="E26">
      <v>13685</v>
    </oc>
    <nc r="E26"/>
  </rcc>
  <rcc rId="34572" sId="2">
    <oc r="E27">
      <v>50360</v>
    </oc>
    <nc r="E27"/>
  </rcc>
  <rcc rId="34573" sId="2">
    <oc r="E28">
      <v>12295</v>
    </oc>
    <nc r="E28"/>
  </rcc>
  <rcc rId="34574" sId="2">
    <oc r="E29">
      <v>63670</v>
    </oc>
    <nc r="E29"/>
  </rcc>
  <rcc rId="34575" sId="2">
    <oc r="E30">
      <v>8685</v>
    </oc>
    <nc r="E30"/>
  </rcc>
  <rcc rId="34576" sId="2">
    <oc r="E31">
      <v>2505</v>
    </oc>
    <nc r="E31"/>
  </rcc>
  <rcc rId="34577" sId="2">
    <oc r="E32">
      <v>25945</v>
    </oc>
    <nc r="E32"/>
  </rcc>
  <rcc rId="34578" sId="2">
    <oc r="E34">
      <v>48935</v>
    </oc>
    <nc r="E34"/>
  </rcc>
  <rcc rId="34579" sId="2">
    <oc r="E35">
      <v>56705</v>
    </oc>
    <nc r="E35"/>
  </rcc>
  <rcc rId="34580" sId="2">
    <oc r="E36">
      <v>14645</v>
    </oc>
    <nc r="E36"/>
  </rcc>
  <rcc rId="34581" sId="2">
    <oc r="E37">
      <v>36660</v>
    </oc>
    <nc r="E37"/>
  </rcc>
  <rcc rId="34582" sId="2">
    <oc r="E38">
      <v>43445</v>
    </oc>
    <nc r="E38"/>
  </rcc>
  <rcc rId="34583" sId="2">
    <oc r="E39">
      <v>32335</v>
    </oc>
    <nc r="E39"/>
  </rcc>
  <rcc rId="34584" sId="2">
    <oc r="E40">
      <v>30200</v>
    </oc>
    <nc r="E40"/>
  </rcc>
  <rcc rId="34585" sId="2">
    <oc r="E41">
      <v>31860</v>
    </oc>
    <nc r="E41"/>
  </rcc>
  <rcc rId="34586" sId="2">
    <oc r="E42">
      <v>31395</v>
    </oc>
    <nc r="E42"/>
  </rcc>
  <rcc rId="34587" sId="2">
    <oc r="E43">
      <v>6500</v>
    </oc>
    <nc r="E43"/>
  </rcc>
  <rcc rId="34588" sId="2">
    <oc r="E44">
      <v>34920</v>
    </oc>
    <nc r="E44"/>
  </rcc>
  <rcc rId="34589" sId="2">
    <oc r="E45">
      <v>24625</v>
    </oc>
    <nc r="E45"/>
  </rcc>
  <rcc rId="34590" sId="2">
    <oc r="E46">
      <v>43025</v>
    </oc>
    <nc r="E46"/>
  </rcc>
  <rcc rId="34591" sId="2">
    <oc r="E47">
      <v>53510</v>
    </oc>
    <nc r="E47"/>
  </rcc>
  <rcc rId="34592" sId="2">
    <oc r="E48">
      <v>42130</v>
    </oc>
    <nc r="E48"/>
  </rcc>
  <rcc rId="34593" sId="2">
    <oc r="E49">
      <v>89605</v>
    </oc>
    <nc r="E49"/>
  </rcc>
  <rcc rId="34594" sId="2">
    <oc r="E50">
      <v>79050</v>
    </oc>
    <nc r="E50"/>
  </rcc>
  <rcc rId="34595" sId="2">
    <oc r="E51">
      <v>10220</v>
    </oc>
    <nc r="E51"/>
  </rcc>
  <rcc rId="34596" sId="2">
    <oc r="E52">
      <v>11775</v>
    </oc>
    <nc r="E52"/>
  </rcc>
  <rcc rId="34597" sId="2">
    <oc r="E53">
      <v>21020</v>
    </oc>
    <nc r="E53"/>
  </rcc>
  <rcc rId="34598" sId="2">
    <oc r="E54">
      <v>11850</v>
    </oc>
    <nc r="E54"/>
  </rcc>
  <rcc rId="34599" sId="2">
    <oc r="E55">
      <v>45175</v>
    </oc>
    <nc r="E55"/>
  </rcc>
  <rcc rId="34600" sId="2">
    <oc r="E56">
      <v>11465</v>
    </oc>
    <nc r="E56"/>
  </rcc>
  <rcc rId="34601" sId="2">
    <oc r="E58">
      <v>23790</v>
    </oc>
    <nc r="E58"/>
  </rcc>
  <rcc rId="34602" sId="2">
    <oc r="E59">
      <v>23245</v>
    </oc>
    <nc r="E59"/>
  </rcc>
  <rcc rId="34603" sId="2">
    <oc r="E60">
      <v>13255</v>
    </oc>
    <nc r="E60"/>
  </rcc>
  <rcc rId="34604" sId="2">
    <oc r="E61">
      <v>70965</v>
    </oc>
    <nc r="E61"/>
  </rcc>
  <rcc rId="34605" sId="2">
    <oc r="E62">
      <v>14180</v>
    </oc>
    <nc r="E62"/>
  </rcc>
  <rcc rId="34606" sId="2">
    <oc r="E63">
      <v>2150</v>
    </oc>
    <nc r="E63"/>
  </rcc>
  <rcc rId="34607" sId="2">
    <oc r="E64">
      <v>20500</v>
    </oc>
    <nc r="E64"/>
  </rcc>
  <rcc rId="34608" sId="2">
    <oc r="E65">
      <v>67145</v>
    </oc>
    <nc r="E65"/>
  </rcc>
  <rcc rId="34609" sId="2">
    <oc r="E66">
      <v>31885</v>
    </oc>
    <nc r="E66"/>
  </rcc>
  <rcc rId="34610" sId="2">
    <oc r="E67">
      <v>8030</v>
    </oc>
    <nc r="E67"/>
  </rcc>
  <rcc rId="34611" sId="2">
    <oc r="E68">
      <v>27435</v>
    </oc>
    <nc r="E68"/>
  </rcc>
  <rcc rId="34612" sId="2">
    <oc r="E69">
      <v>55685</v>
    </oc>
    <nc r="E69"/>
  </rcc>
  <rcc rId="34613" sId="2">
    <oc r="E70">
      <v>87215</v>
    </oc>
    <nc r="E70"/>
  </rcc>
  <rcc rId="34614" sId="2">
    <oc r="E71">
      <v>37175</v>
    </oc>
    <nc r="E71"/>
  </rcc>
  <rcc rId="34615" sId="2">
    <oc r="E72">
      <v>6360</v>
    </oc>
    <nc r="E72"/>
  </rcc>
  <rcc rId="34616" sId="2">
    <oc r="E73">
      <v>57795</v>
    </oc>
    <nc r="E73"/>
  </rcc>
  <rcc rId="34617" sId="2">
    <oc r="E74">
      <v>9930</v>
    </oc>
    <nc r="E74"/>
  </rcc>
  <rcc rId="34618" sId="2">
    <oc r="E75">
      <v>275</v>
    </oc>
    <nc r="E75"/>
  </rcc>
  <rcc rId="34619" sId="2">
    <oc r="E76">
      <v>26685</v>
    </oc>
    <nc r="E76"/>
  </rcc>
  <rcc rId="34620" sId="2">
    <oc r="E77">
      <v>19390</v>
    </oc>
    <nc r="E77"/>
  </rcc>
  <rcc rId="34621" sId="2">
    <oc r="E78">
      <v>37240</v>
    </oc>
    <nc r="E78"/>
  </rcc>
  <rcc rId="34622" sId="2">
    <oc r="E79">
      <v>8180</v>
    </oc>
    <nc r="E79"/>
  </rcc>
  <rcc rId="34623" sId="2">
    <oc r="E80">
      <v>28625</v>
    </oc>
    <nc r="E80"/>
  </rcc>
  <rcc rId="34624" sId="2">
    <oc r="E81">
      <v>10930</v>
    </oc>
    <nc r="E81"/>
  </rcc>
  <rcc rId="34625" sId="2">
    <oc r="E83">
      <v>7890</v>
    </oc>
    <nc r="E83"/>
  </rcc>
  <rcc rId="34626" sId="2">
    <oc r="E84">
      <v>13035</v>
    </oc>
    <nc r="E84"/>
  </rcc>
  <rcc rId="34627" sId="2">
    <oc r="E85">
      <v>9585</v>
    </oc>
    <nc r="E85"/>
  </rcc>
  <rcc rId="34628" sId="2">
    <oc r="E86">
      <v>37405</v>
    </oc>
    <nc r="E86"/>
  </rcc>
  <rcc rId="34629" sId="2">
    <oc r="E87">
      <v>35915</v>
    </oc>
    <nc r="E87"/>
  </rcc>
  <rcc rId="34630" sId="2">
    <oc r="E88">
      <v>19285</v>
    </oc>
    <nc r="E88"/>
  </rcc>
  <rcc rId="34631" sId="2">
    <oc r="E89">
      <v>68285</v>
    </oc>
    <nc r="E89"/>
  </rcc>
  <rcc rId="34632" sId="2">
    <oc r="E90">
      <v>61315</v>
    </oc>
    <nc r="E90"/>
  </rcc>
  <rcc rId="34633" sId="2">
    <oc r="E91">
      <v>14285</v>
    </oc>
    <nc r="E91"/>
  </rcc>
  <rcc rId="34634" sId="2">
    <oc r="E92">
      <v>12600</v>
    </oc>
    <nc r="E92"/>
  </rcc>
  <rcc rId="34635" sId="2">
    <oc r="E93">
      <v>730</v>
    </oc>
    <nc r="E93"/>
  </rcc>
  <rcc rId="34636" sId="2">
    <oc r="E94">
      <v>37630</v>
    </oc>
    <nc r="E94"/>
  </rcc>
  <rcc rId="34637" sId="2">
    <oc r="E95">
      <v>14465</v>
    </oc>
    <nc r="E95"/>
  </rcc>
  <rcc rId="34638" sId="2">
    <oc r="E96">
      <v>41935</v>
    </oc>
    <nc r="E96"/>
  </rcc>
  <rcc rId="34639" sId="2">
    <oc r="E97">
      <v>25365</v>
    </oc>
    <nc r="E97"/>
  </rcc>
  <rcc rId="34640" sId="2">
    <oc r="E98">
      <v>11205</v>
    </oc>
    <nc r="E98"/>
  </rcc>
  <rcc rId="34641" sId="2">
    <oc r="E99">
      <v>12870</v>
    </oc>
    <nc r="E99"/>
  </rcc>
  <rcc rId="34642" sId="2">
    <oc r="E100">
      <v>4950</v>
    </oc>
    <nc r="E100"/>
  </rcc>
  <rcc rId="34643" sId="2">
    <oc r="E101">
      <v>14420</v>
    </oc>
    <nc r="E101"/>
  </rcc>
  <rcc rId="34644" sId="2">
    <oc r="E102">
      <v>53110</v>
    </oc>
    <nc r="E102"/>
  </rcc>
  <rcc rId="34645" sId="2">
    <oc r="E103">
      <v>6575</v>
    </oc>
    <nc r="E103"/>
  </rcc>
  <rcc rId="34646" sId="2">
    <oc r="E104">
      <v>23135</v>
    </oc>
    <nc r="E104"/>
  </rcc>
  <rcc rId="34647" sId="2">
    <oc r="E105">
      <v>21005</v>
    </oc>
    <nc r="E105"/>
  </rcc>
  <rcc rId="34648" sId="2">
    <oc r="E106">
      <v>92965</v>
    </oc>
    <nc r="E106"/>
  </rcc>
  <rcc rId="34649" sId="2">
    <oc r="E107">
      <v>11055</v>
    </oc>
    <nc r="E107"/>
  </rcc>
  <rcc rId="34650" sId="2">
    <oc r="E108">
      <v>30650</v>
    </oc>
    <nc r="E108"/>
  </rcc>
  <rcc rId="34651" sId="2">
    <oc r="E109">
      <v>22115</v>
    </oc>
    <nc r="E109"/>
  </rcc>
  <rcc rId="34652" sId="2">
    <oc r="E110">
      <v>11335</v>
    </oc>
    <nc r="E110"/>
  </rcc>
  <rcc rId="34653" sId="2">
    <oc r="E111">
      <v>24510</v>
    </oc>
    <nc r="E111"/>
  </rcc>
  <rcc rId="34654" sId="2">
    <oc r="E112">
      <v>17190</v>
    </oc>
    <nc r="E112"/>
  </rcc>
  <rcc rId="34655" sId="2">
    <oc r="E113">
      <v>57265</v>
    </oc>
    <nc r="E113"/>
  </rcc>
  <rcc rId="34656" sId="2">
    <oc r="E114">
      <v>16065</v>
    </oc>
    <nc r="E114"/>
  </rcc>
  <rcc rId="34657" sId="2">
    <oc r="E115">
      <v>49250</v>
    </oc>
    <nc r="E115"/>
  </rcc>
  <rcc rId="34658" sId="2">
    <oc r="E116">
      <v>21205</v>
    </oc>
    <nc r="E116"/>
  </rcc>
  <rcc rId="34659" sId="2">
    <oc r="E117">
      <v>8520</v>
    </oc>
    <nc r="E117"/>
  </rcc>
  <rcc rId="34660" sId="3">
    <oc r="E2" t="inlineStr">
      <is>
        <t>Сентябрь</t>
      </is>
    </oc>
    <nc r="E2" t="inlineStr">
      <is>
        <t>Октябрь</t>
      </is>
    </nc>
  </rcc>
  <rcc rId="34661" sId="3">
    <oc r="D7">
      <v>13430</v>
    </oc>
    <nc r="D7">
      <v>13580</v>
    </nc>
  </rcc>
  <rcc rId="34662" sId="3">
    <oc r="D8">
      <v>815</v>
    </oc>
    <nc r="D8">
      <v>870</v>
    </nc>
  </rcc>
  <rcc rId="34663" sId="3">
    <oc r="D9">
      <v>15270</v>
    </oc>
    <nc r="D9">
      <v>15370</v>
    </nc>
  </rcc>
  <rcc rId="34664" sId="3">
    <oc r="D10">
      <v>14020</v>
    </oc>
    <nc r="D10">
      <v>14200</v>
    </nc>
  </rcc>
  <rcc rId="34665" sId="3">
    <oc r="D11">
      <v>920</v>
    </oc>
    <nc r="D11">
      <v>930</v>
    </nc>
  </rcc>
  <rcc rId="34666" sId="3">
    <oc r="D12">
      <v>29040</v>
    </oc>
    <nc r="D12">
      <v>29157</v>
    </nc>
  </rcc>
  <rcc rId="34667" sId="3">
    <oc r="D13">
      <v>11340</v>
    </oc>
    <nc r="D13">
      <v>11575</v>
    </nc>
  </rcc>
  <rcc rId="34668" sId="3">
    <oc r="D14">
      <v>18820</v>
    </oc>
    <nc r="D14">
      <v>19030</v>
    </nc>
  </rcc>
  <rcc rId="34669" sId="3">
    <oc r="D15">
      <v>4065</v>
    </oc>
    <nc r="D15">
      <v>4315</v>
    </nc>
  </rcc>
  <rcc rId="34670" sId="3">
    <oc r="D16">
      <v>77555</v>
    </oc>
    <nc r="D16">
      <v>77650</v>
    </nc>
  </rcc>
  <rcc rId="34671" sId="3">
    <oc r="D17">
      <v>40970</v>
    </oc>
    <nc r="D17">
      <v>41345</v>
    </nc>
  </rcc>
  <rcc rId="34672" sId="3">
    <oc r="D18">
      <v>15510</v>
    </oc>
    <nc r="D18">
      <v>15675</v>
    </nc>
  </rcc>
  <rcc rId="34673" sId="3">
    <oc r="D19">
      <v>154850</v>
    </oc>
    <nc r="D19">
      <v>155680</v>
    </nc>
  </rcc>
  <rcc rId="34674" sId="3">
    <oc r="D20">
      <v>6055</v>
    </oc>
    <nc r="D20">
      <v>6100</v>
    </nc>
  </rcc>
  <rcc rId="34675" sId="3">
    <oc r="D21">
      <v>13680</v>
    </oc>
    <nc r="D21">
      <v>13900</v>
    </nc>
  </rcc>
  <rcc rId="34676" sId="3">
    <oc r="D22">
      <v>13235</v>
    </oc>
    <nc r="D22">
      <v>13345</v>
    </nc>
  </rcc>
  <rcc rId="34677" sId="3">
    <oc r="D23">
      <v>38240</v>
    </oc>
    <nc r="D23">
      <v>38360</v>
    </nc>
  </rcc>
  <rcc rId="34678" sId="3">
    <oc r="D24">
      <v>53835</v>
    </oc>
    <nc r="D24">
      <v>53965</v>
    </nc>
  </rcc>
  <rcc rId="34679" sId="3">
    <oc r="D25">
      <v>12040</v>
    </oc>
    <nc r="D25">
      <v>12100</v>
    </nc>
  </rcc>
  <rcc rId="34680" sId="3">
    <oc r="D27">
      <v>34580</v>
    </oc>
    <nc r="D27">
      <v>36060</v>
    </nc>
  </rcc>
  <rcc rId="34681" sId="3">
    <oc r="D28">
      <v>31915</v>
    </oc>
    <nc r="D28">
      <v>32135</v>
    </nc>
  </rcc>
  <rcc rId="34682" sId="3">
    <oc r="D29">
      <v>32440</v>
    </oc>
    <nc r="D29">
      <v>32680</v>
    </nc>
  </rcc>
  <rcc rId="34683" sId="3">
    <oc r="D30">
      <v>31245</v>
    </oc>
    <nc r="D30">
      <v>31610</v>
    </nc>
  </rcc>
  <rcc rId="34684" sId="3">
    <oc r="D31">
      <v>64725</v>
    </oc>
    <nc r="D31">
      <v>65260</v>
    </nc>
  </rcc>
  <rcc rId="34685" sId="3">
    <oc r="E7">
      <v>13580</v>
    </oc>
    <nc r="E7"/>
  </rcc>
  <rcc rId="34686" sId="3">
    <oc r="E8">
      <v>870</v>
    </oc>
    <nc r="E8"/>
  </rcc>
  <rcc rId="34687" sId="3">
    <oc r="E9">
      <v>15370</v>
    </oc>
    <nc r="E9"/>
  </rcc>
  <rcc rId="34688" sId="3">
    <oc r="E10">
      <v>14200</v>
    </oc>
    <nc r="E10"/>
  </rcc>
  <rcc rId="34689" sId="3">
    <oc r="E11">
      <v>930</v>
    </oc>
    <nc r="E11"/>
  </rcc>
  <rcc rId="34690" sId="3">
    <oc r="E12">
      <v>29157</v>
    </oc>
    <nc r="E12"/>
  </rcc>
  <rcc rId="34691" sId="3">
    <oc r="E13">
      <v>11575</v>
    </oc>
    <nc r="E13"/>
  </rcc>
  <rcc rId="34692" sId="3">
    <oc r="E14">
      <v>19030</v>
    </oc>
    <nc r="E14"/>
  </rcc>
  <rcc rId="34693" sId="3">
    <oc r="E15">
      <v>4315</v>
    </oc>
    <nc r="E15"/>
  </rcc>
  <rcc rId="34694" sId="3">
    <oc r="E16">
      <v>77650</v>
    </oc>
    <nc r="E16"/>
  </rcc>
  <rcc rId="34695" sId="3">
    <oc r="E17">
      <v>41345</v>
    </oc>
    <nc r="E17"/>
  </rcc>
  <rcc rId="34696" sId="3">
    <oc r="E18">
      <v>15675</v>
    </oc>
    <nc r="E18"/>
  </rcc>
  <rcc rId="34697" sId="3">
    <oc r="E19">
      <v>155680</v>
    </oc>
    <nc r="E19"/>
  </rcc>
  <rcc rId="34698" sId="3">
    <oc r="E20">
      <v>6100</v>
    </oc>
    <nc r="E20"/>
  </rcc>
  <rcc rId="34699" sId="3">
    <oc r="E21">
      <v>13900</v>
    </oc>
    <nc r="E21"/>
  </rcc>
  <rcc rId="34700" sId="3">
    <oc r="E22">
      <v>13345</v>
    </oc>
    <nc r="E22"/>
  </rcc>
  <rcc rId="34701" sId="3">
    <oc r="E23">
      <v>38360</v>
    </oc>
    <nc r="E23"/>
  </rcc>
  <rcc rId="34702" sId="3">
    <oc r="E24">
      <v>53965</v>
    </oc>
    <nc r="E24"/>
  </rcc>
  <rcc rId="34703" sId="3">
    <oc r="E25">
      <v>12100</v>
    </oc>
    <nc r="E25"/>
  </rcc>
  <rcc rId="34704" sId="3">
    <oc r="E26">
      <v>15</v>
    </oc>
    <nc r="E26"/>
  </rcc>
  <rcc rId="34705" sId="3">
    <oc r="E27">
      <v>36060</v>
    </oc>
    <nc r="E27"/>
  </rcc>
  <rcc rId="34706" sId="3">
    <oc r="E28">
      <v>32135</v>
    </oc>
    <nc r="E28"/>
  </rcc>
  <rcc rId="34707" sId="3">
    <oc r="E29">
      <v>32680</v>
    </oc>
    <nc r="E29"/>
  </rcc>
  <rcc rId="34708" sId="3">
    <oc r="E30">
      <v>31610</v>
    </oc>
    <nc r="E30"/>
  </rcc>
  <rcc rId="34709" sId="3">
    <oc r="E31">
      <v>65260</v>
    </oc>
    <nc r="E31"/>
  </rcc>
  <rcc rId="34710" sId="4">
    <oc r="E2" t="inlineStr">
      <is>
        <t>Сентябрь</t>
      </is>
    </oc>
    <nc r="E2" t="inlineStr">
      <is>
        <t>Октябрь</t>
      </is>
    </nc>
  </rcc>
  <rcc rId="34711" sId="4">
    <oc r="D7">
      <v>8275</v>
    </oc>
    <nc r="D7">
      <v>8315</v>
    </nc>
  </rcc>
  <rcc rId="34712" sId="4">
    <oc r="D8">
      <v>52480</v>
    </oc>
    <nc r="D8">
      <v>52835</v>
    </nc>
  </rcc>
  <rcc rId="34713" sId="4">
    <oc r="D9">
      <v>5770</v>
    </oc>
    <nc r="D9">
      <v>5995</v>
    </nc>
  </rcc>
  <rcc rId="34714" sId="4">
    <oc r="D10">
      <v>23100</v>
    </oc>
    <nc r="D10">
      <v>23440</v>
    </nc>
  </rcc>
  <rcc rId="34715" sId="4">
    <oc r="D11">
      <v>13700</v>
    </oc>
    <nc r="D11">
      <v>13850</v>
    </nc>
  </rcc>
  <rcc rId="34716" sId="4">
    <oc r="D12">
      <v>46165</v>
    </oc>
    <nc r="D12">
      <v>46360</v>
    </nc>
  </rcc>
  <rcc rId="34717" sId="4">
    <oc r="D13">
      <v>17485</v>
    </oc>
    <nc r="D13">
      <v>17580</v>
    </nc>
  </rcc>
  <rcc rId="34718" sId="4">
    <oc r="D14">
      <v>9560</v>
    </oc>
    <nc r="D14">
      <v>9600</v>
    </nc>
  </rcc>
  <rcc rId="34719" sId="4">
    <oc r="D15">
      <v>27720</v>
    </oc>
    <nc r="D15">
      <v>28005</v>
    </nc>
  </rcc>
  <rcc rId="34720" sId="4">
    <oc r="D16">
      <v>28415</v>
    </oc>
    <nc r="D16">
      <v>29110</v>
    </nc>
  </rcc>
  <rcc rId="34721" sId="4">
    <oc r="D17">
      <v>30790</v>
    </oc>
    <nc r="D17">
      <v>31060</v>
    </nc>
  </rcc>
  <rcc rId="34722" sId="4">
    <oc r="D18">
      <v>33400</v>
    </oc>
    <nc r="D18">
      <v>33685</v>
    </nc>
  </rcc>
  <rcc rId="34723" sId="4">
    <oc r="D19">
      <v>53810</v>
    </oc>
    <nc r="D19">
      <v>54080</v>
    </nc>
  </rcc>
  <rcc rId="34724" sId="4">
    <oc r="D20">
      <v>4330</v>
    </oc>
    <nc r="D20">
      <v>4460</v>
    </nc>
  </rcc>
  <rcc rId="34725" sId="4">
    <oc r="D21">
      <v>8885</v>
    </oc>
    <nc r="D21">
      <v>9140</v>
    </nc>
  </rcc>
  <rcc rId="34726" sId="4">
    <oc r="D22">
      <v>22395</v>
    </oc>
    <nc r="D22">
      <v>22630</v>
    </nc>
  </rcc>
  <rcc rId="34727" sId="4">
    <oc r="D23">
      <v>49177</v>
    </oc>
    <nc r="D23">
      <v>49290</v>
    </nc>
  </rcc>
  <rcc rId="34728" sId="4">
    <oc r="D24">
      <v>30385</v>
    </oc>
    <nc r="D24">
      <v>30760</v>
    </nc>
  </rcc>
  <rcc rId="34729" sId="4">
    <oc r="D25">
      <v>34600</v>
    </oc>
    <nc r="D25">
      <v>34890</v>
    </nc>
  </rcc>
  <rcc rId="34730" sId="4">
    <oc r="D26">
      <v>16980</v>
    </oc>
    <nc r="D26">
      <v>17095</v>
    </nc>
  </rcc>
  <rcc rId="34731" sId="4">
    <oc r="D27">
      <v>15345</v>
    </oc>
    <nc r="D27">
      <v>15505</v>
    </nc>
  </rcc>
  <rcc rId="34732" sId="4">
    <oc r="D28">
      <v>58035</v>
    </oc>
    <nc r="D28">
      <v>58210</v>
    </nc>
  </rcc>
  <rcc rId="34733" sId="4">
    <oc r="D29">
      <v>34465</v>
    </oc>
    <nc r="D29">
      <v>34635</v>
    </nc>
  </rcc>
  <rcc rId="34734" sId="4">
    <oc r="D31">
      <v>22000</v>
    </oc>
    <nc r="D31">
      <v>22150</v>
    </nc>
  </rcc>
  <rcc rId="34735" sId="4">
    <oc r="D32">
      <v>29945</v>
    </oc>
    <nc r="D32">
      <v>30260</v>
    </nc>
  </rcc>
  <rcc rId="34736" sId="4">
    <oc r="D33">
      <v>38425</v>
    </oc>
    <nc r="D33">
      <v>38545</v>
    </nc>
  </rcc>
  <rcc rId="34737" sId="4">
    <oc r="D34">
      <v>19285</v>
    </oc>
    <nc r="D34">
      <v>19585</v>
    </nc>
  </rcc>
  <rcc rId="34738" sId="4">
    <oc r="D36">
      <v>48840</v>
    </oc>
    <nc r="D36">
      <v>49200</v>
    </nc>
  </rcc>
  <rcc rId="34739" sId="4">
    <oc r="D37">
      <v>38990</v>
    </oc>
    <nc r="D37">
      <v>39115</v>
    </nc>
  </rcc>
  <rcc rId="34740" sId="4">
    <oc r="D38">
      <v>12340</v>
    </oc>
    <nc r="D38">
      <v>12535</v>
    </nc>
  </rcc>
  <rcc rId="34741" sId="4">
    <oc r="D39">
      <v>42570</v>
    </oc>
    <nc r="D39">
      <v>42645</v>
    </nc>
  </rcc>
  <rcc rId="34742" sId="4">
    <oc r="D40">
      <v>37780</v>
    </oc>
    <nc r="D40">
      <v>37915</v>
    </nc>
  </rcc>
  <rcc rId="34743" sId="4">
    <oc r="D41">
      <v>4305</v>
    </oc>
    <nc r="D41">
      <v>4310</v>
    </nc>
  </rcc>
  <rcc rId="34744" sId="4">
    <oc r="D42">
      <v>100780</v>
    </oc>
    <nc r="D42">
      <v>101295</v>
    </nc>
  </rcc>
  <rcc rId="34745" sId="4">
    <oc r="D43">
      <v>9815</v>
    </oc>
    <nc r="D43">
      <v>10025</v>
    </nc>
  </rcc>
  <rcc rId="34746" sId="4">
    <oc r="D44">
      <v>2280</v>
    </oc>
    <nc r="D44">
      <v>2455</v>
    </nc>
  </rcc>
  <rcc rId="34747" sId="4">
    <oc r="D45">
      <v>87935</v>
    </oc>
    <nc r="D45">
      <v>88130</v>
    </nc>
  </rcc>
  <rcc rId="34748" sId="4">
    <oc r="D46">
      <v>9025</v>
    </oc>
    <nc r="D46">
      <v>9160</v>
    </nc>
  </rcc>
  <rcc rId="34749" sId="4">
    <oc r="D47">
      <v>11525</v>
    </oc>
    <nc r="D47">
      <v>11640</v>
    </nc>
  </rcc>
  <rcc rId="34750" sId="4">
    <oc r="D49">
      <v>14770</v>
    </oc>
    <nc r="D49">
      <v>14900</v>
    </nc>
  </rcc>
  <rcc rId="34751" sId="4">
    <oc r="D50">
      <v>32175</v>
    </oc>
    <nc r="D50">
      <v>32325</v>
    </nc>
  </rcc>
  <rcc rId="34752" sId="4">
    <oc r="D51">
      <v>15800</v>
    </oc>
    <nc r="D51">
      <v>16020</v>
    </nc>
  </rcc>
  <rcc rId="34753" sId="4">
    <oc r="D52">
      <v>9875</v>
    </oc>
    <nc r="D52">
      <v>9925</v>
    </nc>
  </rcc>
  <rcc rId="34754" sId="4">
    <oc r="D53">
      <v>19895</v>
    </oc>
    <nc r="D53">
      <v>20010</v>
    </nc>
  </rcc>
  <rcc rId="34755" sId="4">
    <oc r="D54">
      <v>6015</v>
    </oc>
    <nc r="D54">
      <v>6070</v>
    </nc>
  </rcc>
  <rcc rId="34756" sId="4">
    <oc r="D55">
      <v>54290</v>
    </oc>
    <nc r="D55">
      <v>54645</v>
    </nc>
  </rcc>
  <rcc rId="34757" sId="4">
    <oc r="D56">
      <v>51640</v>
    </oc>
    <nc r="D56">
      <v>51930</v>
    </nc>
  </rcc>
  <rcc rId="34758" sId="4">
    <oc r="D57">
      <v>5785</v>
    </oc>
    <nc r="D57">
      <v>5865</v>
    </nc>
  </rcc>
  <rcc rId="34759" sId="4">
    <oc r="D58">
      <v>28915</v>
    </oc>
    <nc r="D58">
      <v>29150</v>
    </nc>
  </rcc>
  <rcc rId="34760" sId="4">
    <oc r="D59">
      <v>13160</v>
    </oc>
    <nc r="D59">
      <v>13320</v>
    </nc>
  </rcc>
  <rcc rId="34761" sId="4">
    <oc r="E7">
      <v>8315</v>
    </oc>
    <nc r="E7"/>
  </rcc>
  <rcc rId="34762" sId="4">
    <oc r="E8">
      <v>52835</v>
    </oc>
    <nc r="E8"/>
  </rcc>
  <rcc rId="34763" sId="4">
    <oc r="E9">
      <v>5995</v>
    </oc>
    <nc r="E9"/>
  </rcc>
  <rcc rId="34764" sId="4">
    <oc r="E10">
      <v>23440</v>
    </oc>
    <nc r="E10"/>
  </rcc>
  <rcc rId="34765" sId="4">
    <oc r="E11">
      <v>13850</v>
    </oc>
    <nc r="E11"/>
  </rcc>
  <rcc rId="34766" sId="4">
    <oc r="E12">
      <v>46360</v>
    </oc>
    <nc r="E12"/>
  </rcc>
  <rcc rId="34767" sId="4">
    <oc r="E13">
      <v>17580</v>
    </oc>
    <nc r="E13"/>
  </rcc>
  <rcc rId="34768" sId="4">
    <oc r="E14">
      <v>9600</v>
    </oc>
    <nc r="E14"/>
  </rcc>
  <rcc rId="34769" sId="4">
    <oc r="E15">
      <v>28005</v>
    </oc>
    <nc r="E15"/>
  </rcc>
  <rcc rId="34770" sId="4">
    <oc r="E16">
      <v>29110</v>
    </oc>
    <nc r="E16"/>
  </rcc>
  <rcc rId="34771" sId="4">
    <oc r="E17">
      <v>31060</v>
    </oc>
    <nc r="E17"/>
  </rcc>
  <rcc rId="34772" sId="4">
    <oc r="E18">
      <v>33685</v>
    </oc>
    <nc r="E18"/>
  </rcc>
  <rcc rId="34773" sId="4">
    <oc r="E19">
      <v>54080</v>
    </oc>
    <nc r="E19"/>
  </rcc>
  <rcc rId="34774" sId="4">
    <oc r="E20">
      <v>4460</v>
    </oc>
    <nc r="E20"/>
  </rcc>
  <rcc rId="34775" sId="4">
    <oc r="E21">
      <v>9140</v>
    </oc>
    <nc r="E21"/>
  </rcc>
  <rcc rId="34776" sId="4">
    <oc r="E22">
      <v>22630</v>
    </oc>
    <nc r="E22"/>
  </rcc>
  <rcc rId="34777" sId="4">
    <oc r="E23">
      <v>49290</v>
    </oc>
    <nc r="E23"/>
  </rcc>
  <rcc rId="34778" sId="4">
    <oc r="E24">
      <v>30760</v>
    </oc>
    <nc r="E24"/>
  </rcc>
  <rcc rId="34779" sId="4">
    <oc r="E25">
      <v>34890</v>
    </oc>
    <nc r="E25"/>
  </rcc>
  <rcc rId="34780" sId="4">
    <oc r="E26">
      <v>17095</v>
    </oc>
    <nc r="E26"/>
  </rcc>
  <rcc rId="34781" sId="4">
    <oc r="E27">
      <v>15505</v>
    </oc>
    <nc r="E27"/>
  </rcc>
  <rcc rId="34782" sId="4">
    <oc r="E28">
      <v>58210</v>
    </oc>
    <nc r="E28"/>
  </rcc>
  <rcc rId="34783" sId="4">
    <oc r="E29">
      <v>34635</v>
    </oc>
    <nc r="E29"/>
  </rcc>
  <rcc rId="34784" sId="4">
    <oc r="E31">
      <v>22150</v>
    </oc>
    <nc r="E31"/>
  </rcc>
  <rcc rId="34785" sId="4">
    <oc r="E32">
      <v>30260</v>
    </oc>
    <nc r="E32"/>
  </rcc>
  <rcc rId="34786" sId="4">
    <oc r="E33">
      <v>38545</v>
    </oc>
    <nc r="E33"/>
  </rcc>
  <rcc rId="34787" sId="4">
    <oc r="E34">
      <v>19585</v>
    </oc>
    <nc r="E34"/>
  </rcc>
  <rcc rId="34788" sId="4">
    <oc r="E36">
      <v>49200</v>
    </oc>
    <nc r="E36"/>
  </rcc>
  <rcc rId="34789" sId="4">
    <oc r="E37">
      <v>39115</v>
    </oc>
    <nc r="E37"/>
  </rcc>
  <rcc rId="34790" sId="4">
    <oc r="E38">
      <v>12535</v>
    </oc>
    <nc r="E38"/>
  </rcc>
  <rcc rId="34791" sId="4">
    <oc r="E39">
      <v>42645</v>
    </oc>
    <nc r="E39"/>
  </rcc>
  <rcc rId="34792" sId="4">
    <oc r="E40">
      <v>37915</v>
    </oc>
    <nc r="E40"/>
  </rcc>
  <rcc rId="34793" sId="4">
    <oc r="E41">
      <v>4310</v>
    </oc>
    <nc r="E41"/>
  </rcc>
  <rcc rId="34794" sId="4">
    <oc r="E42">
      <v>101295</v>
    </oc>
    <nc r="E42"/>
  </rcc>
  <rcc rId="34795" sId="4">
    <oc r="E43">
      <v>10025</v>
    </oc>
    <nc r="E43"/>
  </rcc>
  <rcc rId="34796" sId="4">
    <oc r="E44">
      <v>2455</v>
    </oc>
    <nc r="E44"/>
  </rcc>
  <rcc rId="34797" sId="4">
    <oc r="E45">
      <v>88130</v>
    </oc>
    <nc r="E45"/>
  </rcc>
  <rcc rId="34798" sId="4">
    <oc r="E46">
      <v>9160</v>
    </oc>
    <nc r="E46"/>
  </rcc>
  <rcc rId="34799" sId="4">
    <oc r="E47">
      <v>11640</v>
    </oc>
    <nc r="E47"/>
  </rcc>
  <rcc rId="34800" sId="4">
    <oc r="E48">
      <v>54785</v>
    </oc>
    <nc r="E48"/>
  </rcc>
  <rcc rId="34801" sId="4">
    <oc r="E49">
      <v>14900</v>
    </oc>
    <nc r="E49"/>
  </rcc>
  <rcc rId="34802" sId="4">
    <oc r="E50">
      <v>32325</v>
    </oc>
    <nc r="E50"/>
  </rcc>
  <rcc rId="34803" sId="4">
    <oc r="E51">
      <v>16020</v>
    </oc>
    <nc r="E51"/>
  </rcc>
  <rcc rId="34804" sId="4">
    <oc r="E52">
      <v>9925</v>
    </oc>
    <nc r="E52"/>
  </rcc>
  <rcc rId="34805" sId="4">
    <oc r="E53">
      <v>20010</v>
    </oc>
    <nc r="E53"/>
  </rcc>
  <rcc rId="34806" sId="4">
    <oc r="E54">
      <v>6070</v>
    </oc>
    <nc r="E54"/>
  </rcc>
  <rcc rId="34807" sId="4">
    <oc r="E55">
      <v>54645</v>
    </oc>
    <nc r="E55"/>
  </rcc>
  <rcc rId="34808" sId="4">
    <oc r="E56">
      <v>51930</v>
    </oc>
    <nc r="E56"/>
  </rcc>
  <rcc rId="34809" sId="4">
    <oc r="E57">
      <v>5865</v>
    </oc>
    <nc r="E57"/>
  </rcc>
  <rcc rId="34810" sId="4">
    <oc r="E58">
      <v>29150</v>
    </oc>
    <nc r="E58"/>
  </rcc>
  <rcc rId="34811" sId="4">
    <oc r="E59">
      <v>13320</v>
    </oc>
    <nc r="E59"/>
  </rcc>
  <rcc rId="34812" sId="5">
    <oc r="E2" t="inlineStr">
      <is>
        <t>Сентябрь</t>
      </is>
    </oc>
    <nc r="E2" t="inlineStr">
      <is>
        <t>Октябрь</t>
      </is>
    </nc>
  </rcc>
  <rcc rId="34813" sId="5">
    <oc r="D6">
      <v>14180</v>
    </oc>
    <nc r="D6">
      <v>14360</v>
    </nc>
  </rcc>
  <rcc rId="34814" sId="5">
    <oc r="D7">
      <v>5740</v>
    </oc>
    <nc r="D7">
      <v>5775</v>
    </nc>
  </rcc>
  <rcc rId="34815" sId="5">
    <oc r="D8">
      <v>16460</v>
    </oc>
    <nc r="D8">
      <v>17080</v>
    </nc>
  </rcc>
  <rcc rId="34816" sId="5">
    <oc r="D9">
      <v>11175</v>
    </oc>
    <nc r="D9">
      <v>11455</v>
    </nc>
  </rcc>
  <rcc rId="34817" sId="5">
    <oc r="D10">
      <v>20860</v>
    </oc>
    <nc r="D10">
      <v>21135</v>
    </nc>
  </rcc>
  <rcc rId="34818" sId="5">
    <oc r="D11">
      <v>45690</v>
    </oc>
    <nc r="D11">
      <v>45710</v>
    </nc>
  </rcc>
  <rcc rId="34819" sId="5">
    <oc r="D12">
      <v>20900</v>
    </oc>
    <nc r="D12">
      <v>21170</v>
    </nc>
  </rcc>
  <rcc rId="34820" sId="5">
    <oc r="D13">
      <v>13950</v>
    </oc>
    <nc r="D13">
      <v>14095</v>
    </nc>
  </rcc>
  <rcc rId="34821" sId="5">
    <oc r="D15">
      <v>20265</v>
    </oc>
    <nc r="D15">
      <v>20270</v>
    </nc>
  </rcc>
  <rcc rId="34822" sId="5">
    <oc r="D16">
      <v>7195</v>
    </oc>
    <nc r="D16">
      <v>7335</v>
    </nc>
  </rcc>
  <rcc rId="34823" sId="5">
    <oc r="D17">
      <v>33095</v>
    </oc>
    <nc r="D17">
      <v>33230</v>
    </nc>
  </rcc>
  <rcc rId="34824" sId="5">
    <oc r="D18">
      <v>18995</v>
    </oc>
    <nc r="D18">
      <v>19175</v>
    </nc>
  </rcc>
  <rcc rId="34825" sId="5">
    <oc r="D19">
      <v>13915</v>
    </oc>
    <nc r="D19">
      <v>14180</v>
    </nc>
  </rcc>
  <rcc rId="34826" sId="5">
    <oc r="D20">
      <v>53715</v>
    </oc>
    <nc r="D20">
      <v>54215</v>
    </nc>
  </rcc>
  <rcc rId="34827" sId="5">
    <oc r="D21">
      <v>70740</v>
    </oc>
    <nc r="D21">
      <v>70900</v>
    </nc>
  </rcc>
  <rcc rId="34828" sId="5">
    <oc r="D22">
      <v>54580</v>
    </oc>
    <nc r="D22">
      <v>55045</v>
    </nc>
  </rcc>
  <rcc rId="34829" sId="5">
    <oc r="D23">
      <v>11780</v>
    </oc>
    <nc r="D23">
      <v>11940</v>
    </nc>
  </rcc>
  <rcc rId="34830" sId="5">
    <oc r="D24">
      <v>8270</v>
    </oc>
    <nc r="D24">
      <v>8420</v>
    </nc>
  </rcc>
  <rcc rId="34831" sId="5">
    <oc r="D26">
      <v>9235</v>
    </oc>
    <nc r="D26">
      <v>9310</v>
    </nc>
  </rcc>
  <rcc rId="34832" sId="5">
    <oc r="D27">
      <v>4470</v>
    </oc>
    <nc r="D27">
      <v>4845</v>
    </nc>
  </rcc>
  <rcc rId="34833" sId="5">
    <oc r="D28">
      <v>6865</v>
    </oc>
    <nc r="D28">
      <v>6960</v>
    </nc>
  </rcc>
  <rcc rId="34834" sId="5">
    <oc r="D29">
      <v>22665</v>
    </oc>
    <nc r="D29">
      <v>23125</v>
    </nc>
  </rcc>
  <rcc rId="34835" sId="5">
    <oc r="D30">
      <v>62445</v>
    </oc>
    <nc r="D30">
      <v>62695</v>
    </nc>
  </rcc>
  <rcc rId="34836" sId="5">
    <oc r="D31">
      <v>20500</v>
    </oc>
    <nc r="D31">
      <v>20690</v>
    </nc>
  </rcc>
  <rcc rId="34837" sId="5">
    <oc r="D32">
      <v>19295</v>
    </oc>
    <nc r="D32">
      <v>19425</v>
    </nc>
  </rcc>
  <rcc rId="34838" sId="5">
    <oc r="D33">
      <v>55610</v>
    </oc>
    <nc r="D33">
      <v>55725</v>
    </nc>
  </rcc>
  <rcc rId="34839" sId="5">
    <oc r="D34">
      <v>13970</v>
    </oc>
    <nc r="D34">
      <v>14150</v>
    </nc>
  </rcc>
  <rcc rId="34840" sId="5">
    <oc r="D35">
      <v>10965</v>
    </oc>
    <nc r="D35">
      <v>11050</v>
    </nc>
  </rcc>
  <rcc rId="34841" sId="5">
    <oc r="D36">
      <v>70275</v>
    </oc>
    <nc r="D36">
      <v>70505</v>
    </nc>
  </rcc>
  <rcc rId="34842" sId="5">
    <oc r="D37">
      <v>27525</v>
    </oc>
    <nc r="D37">
      <v>27770</v>
    </nc>
  </rcc>
  <rcc rId="34843" sId="5">
    <oc r="D38">
      <v>92760</v>
    </oc>
    <nc r="D38">
      <v>93085</v>
    </nc>
  </rcc>
  <rcc rId="34844" sId="5">
    <oc r="D39">
      <v>12670</v>
    </oc>
    <nc r="D39">
      <v>12825</v>
    </nc>
  </rcc>
  <rcc rId="34845" sId="5">
    <oc r="D40">
      <v>65110</v>
    </oc>
    <nc r="D40">
      <v>65370</v>
    </nc>
  </rcc>
  <rcc rId="34846" sId="5">
    <oc r="D41">
      <v>19655</v>
    </oc>
    <nc r="D41">
      <v>19840</v>
    </nc>
  </rcc>
  <rcc rId="34847" sId="5">
    <oc r="D42">
      <v>108625</v>
    </oc>
    <nc r="D42">
      <v>109060</v>
    </nc>
  </rcc>
  <rcc rId="34848" sId="5">
    <oc r="D43">
      <v>14535</v>
    </oc>
    <nc r="D43">
      <v>14730</v>
    </nc>
  </rcc>
  <rcc rId="34849" sId="5">
    <oc r="D44">
      <v>23655</v>
    </oc>
    <nc r="D44">
      <v>23680</v>
    </nc>
  </rcc>
  <rcc rId="34850" sId="5">
    <oc r="D45">
      <v>20405</v>
    </oc>
    <nc r="D45">
      <v>20605</v>
    </nc>
  </rcc>
  <rcc rId="34851" sId="5">
    <oc r="D46">
      <v>580</v>
    </oc>
    <nc r="D46">
      <v>690</v>
    </nc>
  </rcc>
  <rcc rId="34852" sId="5">
    <oc r="D47">
      <v>11330</v>
    </oc>
    <nc r="D47">
      <v>11915</v>
    </nc>
  </rcc>
  <rcc rId="34853" sId="5">
    <oc r="D48">
      <v>25645</v>
    </oc>
    <nc r="D48">
      <v>25740</v>
    </nc>
  </rcc>
  <rcc rId="34854" sId="5">
    <oc r="D49">
      <v>35095</v>
    </oc>
    <nc r="D49">
      <v>35295</v>
    </nc>
  </rcc>
  <rcc rId="34855" sId="5">
    <oc r="D50">
      <v>19630</v>
    </oc>
    <nc r="D50">
      <v>19760</v>
    </nc>
  </rcc>
  <rcc rId="34856" sId="5">
    <oc r="D51">
      <v>2645</v>
    </oc>
    <nc r="D51">
      <v>2920</v>
    </nc>
  </rcc>
  <rcc rId="34857" sId="5">
    <oc r="D52">
      <v>22840</v>
    </oc>
    <nc r="D52">
      <v>23045</v>
    </nc>
  </rcc>
  <rcc rId="34858" sId="5">
    <oc r="D53">
      <v>36810</v>
    </oc>
    <nc r="D53">
      <v>36900</v>
    </nc>
  </rcc>
  <rcc rId="34859" sId="5">
    <oc r="D54">
      <v>42830</v>
    </oc>
    <nc r="D54">
      <v>43200</v>
    </nc>
  </rcc>
  <rcc rId="34860" sId="5">
    <oc r="D55">
      <v>8770</v>
    </oc>
    <nc r="D55">
      <v>9040</v>
    </nc>
  </rcc>
  <rcc rId="34861" sId="5">
    <oc r="D56">
      <v>265605</v>
    </oc>
    <nc r="D56">
      <v>266325</v>
    </nc>
  </rcc>
  <rcc rId="34862" sId="5">
    <oc r="D57">
      <v>32270</v>
    </oc>
    <nc r="D57">
      <v>32435</v>
    </nc>
  </rcc>
  <rcc rId="34863" sId="5">
    <oc r="D58">
      <v>9055</v>
    </oc>
    <nc r="D58">
      <v>9395</v>
    </nc>
  </rcc>
  <rcc rId="34864" sId="5">
    <oc r="D59">
      <v>67110</v>
    </oc>
    <nc r="D59">
      <v>67170</v>
    </nc>
  </rcc>
  <rcc rId="34865" sId="5">
    <oc r="D61">
      <v>3910</v>
    </oc>
    <nc r="D61">
      <v>4070</v>
    </nc>
  </rcc>
  <rcc rId="34866" sId="5">
    <oc r="D62">
      <v>8930</v>
    </oc>
    <nc r="D62">
      <v>9085</v>
    </nc>
  </rcc>
  <rcc rId="34867" sId="5">
    <oc r="D63">
      <v>1790</v>
    </oc>
    <nc r="D63">
      <v>1960</v>
    </nc>
  </rcc>
  <rcc rId="34868" sId="5">
    <oc r="D64">
      <v>20050</v>
    </oc>
    <nc r="D64">
      <v>20295</v>
    </nc>
  </rcc>
  <rcc rId="34869" sId="5">
    <oc r="D65">
      <v>7190</v>
    </oc>
    <nc r="D65">
      <v>7305</v>
    </nc>
  </rcc>
  <rcc rId="34870" sId="5">
    <oc r="D66">
      <v>23890</v>
    </oc>
    <nc r="D66">
      <v>24030</v>
    </nc>
  </rcc>
  <rcc rId="34871" sId="5">
    <oc r="D67">
      <v>29710</v>
    </oc>
    <nc r="D67">
      <v>30910</v>
    </nc>
  </rcc>
  <rcc rId="34872" sId="5">
    <oc r="D68">
      <v>5985</v>
    </oc>
    <nc r="D68">
      <v>6055</v>
    </nc>
  </rcc>
  <rcc rId="34873" sId="5">
    <oc r="D70">
      <v>20670</v>
    </oc>
    <nc r="D70">
      <v>20725</v>
    </nc>
  </rcc>
  <rcc rId="34874" sId="5">
    <oc r="D71">
      <v>36700</v>
    </oc>
    <nc r="D71">
      <v>36860</v>
    </nc>
  </rcc>
  <rcc rId="34875" sId="5">
    <oc r="D72">
      <v>33475</v>
    </oc>
    <nc r="D72">
      <v>33730</v>
    </nc>
  </rcc>
  <rcc rId="34876" sId="5">
    <oc r="D74">
      <v>7740</v>
    </oc>
    <nc r="D74">
      <v>7945</v>
    </nc>
  </rcc>
  <rcc rId="34877" sId="5">
    <oc r="D75">
      <v>5985</v>
    </oc>
    <nc r="D75">
      <v>6000</v>
    </nc>
  </rcc>
  <rcc rId="34878" sId="5">
    <oc r="D76">
      <v>59725</v>
    </oc>
    <nc r="D76">
      <v>60595</v>
    </nc>
  </rcc>
  <rcc rId="34879" sId="5">
    <oc r="D77">
      <v>12545</v>
    </oc>
    <nc r="D77">
      <v>12670</v>
    </nc>
  </rcc>
  <rcc rId="34880" sId="5">
    <oc r="D78">
      <v>12405</v>
    </oc>
    <nc r="D78">
      <v>12445</v>
    </nc>
  </rcc>
  <rcc rId="34881" sId="5">
    <oc r="D79">
      <v>9505</v>
    </oc>
    <nc r="D79">
      <v>9680</v>
    </nc>
  </rcc>
  <rcc rId="34882" sId="5">
    <oc r="D80">
      <v>7950</v>
    </oc>
    <nc r="D80">
      <v>8210</v>
    </nc>
  </rcc>
  <rcc rId="34883" sId="5">
    <oc r="D81">
      <v>10785</v>
    </oc>
    <nc r="D81">
      <v>10885</v>
    </nc>
  </rcc>
  <rcc rId="34884" sId="5">
    <oc r="D82">
      <v>2310</v>
    </oc>
    <nc r="D82">
      <v>2370</v>
    </nc>
  </rcc>
  <rcc rId="34885" sId="5">
    <oc r="D83">
      <v>15885</v>
    </oc>
    <nc r="D83">
      <v>15935</v>
    </nc>
  </rcc>
  <rcc rId="34886" sId="5">
    <oc r="D84">
      <v>170</v>
    </oc>
    <nc r="D84">
      <v>205</v>
    </nc>
  </rcc>
  <rcc rId="34887" sId="5">
    <oc r="D85">
      <v>25870</v>
    </oc>
    <nc r="D85">
      <v>25995</v>
    </nc>
  </rcc>
  <rcc rId="34888" sId="5">
    <oc r="D86">
      <v>27440</v>
    </oc>
    <nc r="D86">
      <v>27505</v>
    </nc>
  </rcc>
  <rcc rId="34889" sId="5">
    <oc r="D87">
      <v>8905</v>
    </oc>
    <nc r="D87">
      <v>8970</v>
    </nc>
  </rcc>
  <rcc rId="34890" sId="5">
    <oc r="D88">
      <v>3105</v>
    </oc>
    <nc r="D88">
      <v>3140</v>
    </nc>
  </rcc>
  <rcc rId="34891" sId="5">
    <oc r="D89">
      <v>39880</v>
    </oc>
    <nc r="D89">
      <v>40825</v>
    </nc>
  </rcc>
  <rcc rId="34892" sId="5">
    <oc r="D90">
      <v>27550</v>
    </oc>
    <nc r="D90">
      <v>27610</v>
    </nc>
  </rcc>
  <rcc rId="34893" sId="5">
    <oc r="D91">
      <v>68540</v>
    </oc>
    <nc r="D91">
      <v>69040</v>
    </nc>
  </rcc>
  <rcc rId="34894" sId="5">
    <oc r="D92">
      <v>40895</v>
    </oc>
    <nc r="D92">
      <v>41125</v>
    </nc>
  </rcc>
  <rcc rId="34895" sId="5">
    <oc r="D94">
      <v>2395</v>
    </oc>
    <nc r="D94">
      <v>2625</v>
    </nc>
  </rcc>
  <rcc rId="34896" sId="5">
    <oc r="D95">
      <v>21270</v>
    </oc>
    <nc r="D95">
      <v>21550</v>
    </nc>
  </rcc>
  <rcc rId="34897" sId="5">
    <oc r="D96">
      <v>9145</v>
    </oc>
    <nc r="D96">
      <v>9285</v>
    </nc>
  </rcc>
  <rcc rId="34898" sId="5">
    <oc r="D97">
      <v>35020</v>
    </oc>
    <nc r="D97">
      <v>35225</v>
    </nc>
  </rcc>
  <rcc rId="34899" sId="5">
    <oc r="D98">
      <v>8735</v>
    </oc>
    <nc r="D98">
      <v>8825</v>
    </nc>
  </rcc>
  <rcc rId="34900" sId="5">
    <oc r="D99">
      <v>46645</v>
    </oc>
    <nc r="D99">
      <v>47305</v>
    </nc>
  </rcc>
  <rcc rId="34901" sId="5">
    <oc r="D100">
      <v>31480</v>
    </oc>
    <nc r="D100">
      <v>31670</v>
    </nc>
  </rcc>
  <rcc rId="34902" sId="5">
    <oc r="D101">
      <v>32375</v>
    </oc>
    <nc r="D101">
      <v>32935</v>
    </nc>
  </rcc>
  <rcc rId="34903" sId="5">
    <oc r="D102">
      <v>18120</v>
    </oc>
    <nc r="D102">
      <v>18420</v>
    </nc>
  </rcc>
  <rcc rId="34904" sId="5">
    <oc r="D103">
      <v>15190</v>
    </oc>
    <nc r="D103">
      <v>15375</v>
    </nc>
  </rcc>
  <rcc rId="34905" sId="5">
    <oc r="D104">
      <v>24235</v>
    </oc>
    <nc r="D104">
      <v>24335</v>
    </nc>
  </rcc>
  <rcc rId="34906" sId="5">
    <oc r="D105">
      <v>4640</v>
    </oc>
    <nc r="D105">
      <v>4800</v>
    </nc>
  </rcc>
  <rcc rId="34907" sId="5">
    <oc r="D106">
      <v>9745</v>
    </oc>
    <nc r="D106">
      <v>9880</v>
    </nc>
  </rcc>
  <rcc rId="34908" sId="5">
    <oc r="D108">
      <v>98725</v>
    </oc>
    <nc r="D108">
      <v>99005</v>
    </nc>
  </rcc>
  <rcc rId="34909" sId="5">
    <oc r="D109">
      <v>35270</v>
    </oc>
    <nc r="D109">
      <v>35305</v>
    </nc>
  </rcc>
  <rcc rId="34910" sId="5">
    <oc r="D110">
      <v>15680</v>
    </oc>
    <nc r="D110">
      <v>16105</v>
    </nc>
  </rcc>
  <rcc rId="34911" sId="5">
    <oc r="D111">
      <v>28465</v>
    </oc>
    <nc r="D111">
      <v>29045</v>
    </nc>
  </rcc>
  <rcc rId="34912" sId="5">
    <oc r="D112">
      <v>5905</v>
    </oc>
    <nc r="D112">
      <v>6095</v>
    </nc>
  </rcc>
  <rcc rId="34913" sId="5">
    <oc r="D113">
      <v>19985</v>
    </oc>
    <nc r="D113">
      <v>19990</v>
    </nc>
  </rcc>
  <rcc rId="34914" sId="5">
    <oc r="D114">
      <v>12685</v>
    </oc>
    <nc r="D114">
      <v>12890</v>
    </nc>
  </rcc>
  <rcc rId="34915" sId="5">
    <oc r="D115">
      <v>47805</v>
    </oc>
    <nc r="D115">
      <v>48130</v>
    </nc>
  </rcc>
  <rcc rId="34916" sId="5">
    <oc r="D116">
      <v>36860</v>
    </oc>
    <nc r="D116">
      <v>37050</v>
    </nc>
  </rcc>
  <rcc rId="34917" sId="5">
    <oc r="D117">
      <v>97490</v>
    </oc>
    <nc r="D117">
      <v>97790</v>
    </nc>
  </rcc>
  <rcc rId="34918" sId="5">
    <oc r="D118">
      <v>41620</v>
    </oc>
    <nc r="D118">
      <v>41950</v>
    </nc>
  </rcc>
  <rcc rId="34919" sId="5">
    <oc r="D119">
      <v>2880</v>
    </oc>
    <nc r="D119">
      <v>3040</v>
    </nc>
  </rcc>
  <rcc rId="34920" sId="5">
    <oc r="D120">
      <v>87815</v>
    </oc>
    <nc r="D120">
      <v>88050</v>
    </nc>
  </rcc>
  <rcc rId="34921" sId="5">
    <oc r="D121">
      <v>84535</v>
    </oc>
    <nc r="D121">
      <v>84700</v>
    </nc>
  </rcc>
  <rcc rId="34922" sId="5">
    <oc r="D122">
      <v>16075</v>
    </oc>
    <nc r="D122">
      <v>16160</v>
    </nc>
  </rcc>
  <rcc rId="34923" sId="5">
    <oc r="D123">
      <v>5430</v>
    </oc>
    <nc r="D123">
      <v>5510</v>
    </nc>
  </rcc>
  <rcc rId="34924" sId="5">
    <oc r="D124">
      <v>9080</v>
    </oc>
    <nc r="D124">
      <v>9200</v>
    </nc>
  </rcc>
  <rcc rId="34925" sId="5">
    <oc r="D125">
      <v>10570</v>
    </oc>
    <nc r="D125">
      <v>10740</v>
    </nc>
  </rcc>
  <rcc rId="34926" sId="5">
    <oc r="D126">
      <v>32255</v>
    </oc>
    <nc r="D126">
      <v>32540</v>
    </nc>
  </rcc>
  <rcc rId="34927" sId="5">
    <oc r="D127">
      <v>63115</v>
    </oc>
    <nc r="D127">
      <v>63820</v>
    </nc>
  </rcc>
  <rcc rId="34928" sId="5">
    <oc r="D128">
      <v>10930</v>
    </oc>
    <nc r="D128">
      <v>11395</v>
    </nc>
  </rcc>
  <rcc rId="34929" sId="5">
    <oc r="D129">
      <v>16350</v>
    </oc>
    <nc r="D129">
      <v>16460</v>
    </nc>
  </rcc>
  <rcc rId="34930" sId="5">
    <oc r="D131">
      <v>8760</v>
    </oc>
    <nc r="D131">
      <v>8815</v>
    </nc>
  </rcc>
  <rcc rId="34931" sId="5">
    <oc r="D132">
      <v>9970</v>
    </oc>
    <nc r="D132">
      <v>10060</v>
    </nc>
  </rcc>
  <rcc rId="34932" sId="5">
    <oc r="D133">
      <v>19480</v>
    </oc>
    <nc r="D133">
      <v>19590</v>
    </nc>
  </rcc>
  <rcc rId="34933" sId="5">
    <oc r="D134">
      <v>18960</v>
    </oc>
    <nc r="D134">
      <v>19205</v>
    </nc>
  </rcc>
  <rcc rId="34934" sId="5">
    <oc r="D135">
      <v>31655</v>
    </oc>
    <nc r="D135">
      <v>31785</v>
    </nc>
  </rcc>
  <rcc rId="34935" sId="5">
    <oc r="D136">
      <v>59850</v>
    </oc>
    <nc r="D136">
      <v>60180</v>
    </nc>
  </rcc>
  <rcc rId="34936" sId="5">
    <oc r="D137">
      <v>29885</v>
    </oc>
    <nc r="D137">
      <v>30125</v>
    </nc>
  </rcc>
  <rcc rId="34937" sId="5">
    <oc r="D138">
      <v>29685</v>
    </oc>
    <nc r="D138">
      <v>29995</v>
    </nc>
  </rcc>
  <rcc rId="34938" sId="5">
    <oc r="D139">
      <v>41235</v>
    </oc>
    <nc r="D139">
      <v>41395</v>
    </nc>
  </rcc>
  <rcc rId="34939" sId="5">
    <oc r="D140">
      <v>19690</v>
    </oc>
    <nc r="D140">
      <v>19870</v>
    </nc>
  </rcc>
  <rcc rId="34940" sId="5">
    <oc r="D141">
      <v>9675</v>
    </oc>
    <nc r="D141">
      <v>9780</v>
    </nc>
  </rcc>
  <rcc rId="34941" sId="5">
    <oc r="D142">
      <v>28130</v>
    </oc>
    <nc r="D142">
      <v>28440</v>
    </nc>
  </rcc>
  <rcc rId="34942" sId="5">
    <oc r="D143">
      <v>42085</v>
    </oc>
    <nc r="D143">
      <v>42220</v>
    </nc>
  </rcc>
  <rcc rId="34943" sId="5">
    <oc r="D144">
      <v>59390</v>
    </oc>
    <nc r="D144">
      <v>59690</v>
    </nc>
  </rcc>
  <rcc rId="34944" sId="5">
    <oc r="D145">
      <v>11355</v>
    </oc>
    <nc r="D145">
      <v>11565</v>
    </nc>
  </rcc>
  <rcc rId="34945" sId="5">
    <oc r="D146">
      <v>13325</v>
    </oc>
    <nc r="D146">
      <v>13480</v>
    </nc>
  </rcc>
  <rcc rId="34946" sId="5">
    <oc r="D147">
      <v>31160</v>
    </oc>
    <nc r="D147">
      <v>31495</v>
    </nc>
  </rcc>
  <rcc rId="34947" sId="5">
    <oc r="D148">
      <v>13840</v>
    </oc>
    <nc r="D148">
      <v>13880</v>
    </nc>
  </rcc>
  <rcc rId="34948" sId="5">
    <oc r="D149">
      <v>40765</v>
    </oc>
    <nc r="D149">
      <v>40870</v>
    </nc>
  </rcc>
  <rcc rId="34949" sId="5">
    <oc r="D150">
      <v>39525</v>
    </oc>
    <nc r="D150">
      <v>39620</v>
    </nc>
  </rcc>
  <rcc rId="34950" sId="5">
    <oc r="D151">
      <v>45660</v>
    </oc>
    <nc r="D151">
      <v>45965</v>
    </nc>
  </rcc>
  <rcc rId="34951" sId="5">
    <oc r="D152">
      <v>23965</v>
    </oc>
    <nc r="D152">
      <v>24130</v>
    </nc>
  </rcc>
  <rcc rId="34952" sId="5">
    <oc r="D154">
      <v>29495</v>
    </oc>
    <nc r="D154">
      <v>29565</v>
    </nc>
  </rcc>
  <rcc rId="34953" sId="5">
    <oc r="D155">
      <v>78475</v>
    </oc>
    <nc r="D155">
      <v>79170</v>
    </nc>
  </rcc>
  <rcc rId="34954" sId="5">
    <oc r="D156">
      <v>26015</v>
    </oc>
    <nc r="D156">
      <v>26205</v>
    </nc>
  </rcc>
  <rcc rId="34955" sId="5">
    <oc r="D157">
      <v>37500</v>
    </oc>
    <nc r="D157">
      <v>37750</v>
    </nc>
  </rcc>
  <rcc rId="34956" sId="5">
    <oc r="D158">
      <v>5550</v>
    </oc>
    <nc r="D158">
      <v>5805</v>
    </nc>
  </rcc>
  <rcc rId="34957" sId="5">
    <oc r="D159">
      <v>8115</v>
    </oc>
    <nc r="D159">
      <v>8235</v>
    </nc>
  </rcc>
  <rcc rId="34958" sId="5">
    <oc r="D160">
      <v>15285</v>
    </oc>
    <nc r="D160">
      <v>15770</v>
    </nc>
  </rcc>
  <rcc rId="34959" sId="5">
    <oc r="D161">
      <v>92355</v>
    </oc>
    <nc r="D161">
      <v>92425</v>
    </nc>
  </rcc>
  <rcc rId="34960" sId="5">
    <oc r="D162">
      <v>75370</v>
    </oc>
    <nc r="D162">
      <v>75670</v>
    </nc>
  </rcc>
  <rcc rId="34961" sId="5">
    <oc r="D163">
      <v>21210</v>
    </oc>
    <nc r="D163">
      <v>21520</v>
    </nc>
  </rcc>
  <rcc rId="34962" sId="5">
    <oc r="D164">
      <v>46605</v>
    </oc>
    <nc r="D164">
      <v>46630</v>
    </nc>
  </rcc>
  <rcc rId="34963" sId="5">
    <oc r="D166">
      <v>24100</v>
    </oc>
    <nc r="D166">
      <v>24215</v>
    </nc>
  </rcc>
  <rcc rId="34964" sId="5">
    <oc r="D167">
      <v>1605</v>
    </oc>
    <nc r="D167">
      <v>1730</v>
    </nc>
  </rcc>
  <rcc rId="34965" sId="5">
    <oc r="D168">
      <v>13760</v>
    </oc>
    <nc r="D168">
      <v>13890</v>
    </nc>
  </rcc>
  <rcc rId="34966" sId="5">
    <oc r="D169">
      <v>13320</v>
    </oc>
    <nc r="D169">
      <v>13455</v>
    </nc>
  </rcc>
  <rcc rId="34967" sId="5">
    <oc r="D170">
      <v>11395</v>
    </oc>
    <nc r="D170">
      <v>11590</v>
    </nc>
  </rcc>
  <rcc rId="34968" sId="5">
    <oc r="D171">
      <v>71850</v>
    </oc>
    <nc r="D171">
      <v>72120</v>
    </nc>
  </rcc>
  <rcc rId="34969" sId="5">
    <oc r="D172">
      <v>40865</v>
    </oc>
    <nc r="D172">
      <v>41105</v>
    </nc>
  </rcc>
  <rcc rId="34970" sId="5">
    <oc r="D173">
      <v>20465</v>
    </oc>
    <nc r="D173">
      <v>20670</v>
    </nc>
  </rcc>
  <rcc rId="34971" sId="5">
    <oc r="D174">
      <v>10795</v>
    </oc>
    <nc r="D174">
      <v>10925</v>
    </nc>
  </rcc>
  <rcc rId="34972" sId="5">
    <oc r="D175">
      <v>53995</v>
    </oc>
    <nc r="D175">
      <v>54340</v>
    </nc>
  </rcc>
  <rcc rId="34973" sId="5">
    <oc r="D176">
      <v>45635</v>
    </oc>
    <nc r="D176">
      <v>45735</v>
    </nc>
  </rcc>
  <rcc rId="34974" sId="5">
    <oc r="D177">
      <v>34685</v>
    </oc>
    <nc r="D177">
      <v>35015</v>
    </nc>
  </rcc>
  <rcc rId="34975" sId="5">
    <oc r="D179">
      <v>50525</v>
    </oc>
    <nc r="D179">
      <v>50765</v>
    </nc>
  </rcc>
  <rcc rId="34976" sId="5">
    <oc r="D180">
      <v>39625</v>
    </oc>
    <nc r="D180">
      <v>39765</v>
    </nc>
  </rcc>
  <rcc rId="34977" sId="5">
    <oc r="D181">
      <v>10825</v>
    </oc>
    <nc r="D181">
      <v>11015</v>
    </nc>
  </rcc>
  <rcc rId="34978" sId="5">
    <oc r="D182">
      <v>9545</v>
    </oc>
    <nc r="D182">
      <v>9705</v>
    </nc>
  </rcc>
  <rcc rId="34979" sId="5">
    <oc r="D183">
      <v>32105</v>
    </oc>
    <nc r="D183">
      <v>32295</v>
    </nc>
  </rcc>
  <rcc rId="34980" sId="5">
    <oc r="D184">
      <v>24120</v>
    </oc>
    <nc r="D184">
      <v>24395</v>
    </nc>
  </rcc>
  <rcc rId="34981" sId="5">
    <oc r="D185">
      <v>11210</v>
    </oc>
    <nc r="D185">
      <v>11385</v>
    </nc>
  </rcc>
  <rcc rId="34982" sId="5">
    <oc r="D186">
      <v>19760</v>
    </oc>
    <nc r="D186">
      <v>20030</v>
    </nc>
  </rcc>
  <rcc rId="34983" sId="5">
    <oc r="D187">
      <v>40770</v>
    </oc>
    <nc r="D187">
      <v>40845</v>
    </nc>
  </rcc>
  <rcc rId="34984" sId="5">
    <oc r="D188">
      <v>13770</v>
    </oc>
    <nc r="D188">
      <v>13935</v>
    </nc>
  </rcc>
  <rcc rId="34985" sId="5">
    <oc r="D189">
      <v>124505</v>
    </oc>
    <nc r="D189">
      <v>124855</v>
    </nc>
  </rcc>
  <rcc rId="34986" sId="5">
    <oc r="D190">
      <v>8285</v>
    </oc>
    <nc r="D190">
      <v>8595</v>
    </nc>
  </rcc>
  <rcc rId="34987" sId="5">
    <oc r="D191">
      <v>27300</v>
    </oc>
    <nc r="D191">
      <v>27720</v>
    </nc>
  </rcc>
  <rcc rId="34988" sId="5">
    <oc r="D192">
      <v>34195</v>
    </oc>
    <nc r="D192">
      <v>34600</v>
    </nc>
  </rcc>
  <rcc rId="34989" sId="5">
    <oc r="D193">
      <v>28311</v>
    </oc>
    <nc r="D193">
      <v>28395</v>
    </nc>
  </rcc>
  <rcc rId="34990" sId="5">
    <oc r="D195">
      <v>10400</v>
    </oc>
    <nc r="D195">
      <v>10495</v>
    </nc>
  </rcc>
  <rcc rId="34991" sId="5">
    <oc r="D196">
      <v>23650</v>
    </oc>
    <nc r="D196">
      <v>24090</v>
    </nc>
  </rcc>
  <rcc rId="34992" sId="5">
    <oc r="D197">
      <v>9855</v>
    </oc>
    <nc r="D197">
      <v>9965</v>
    </nc>
  </rcc>
  <rcc rId="34993" sId="5">
    <oc r="D198">
      <v>18420</v>
    </oc>
    <nc r="D198">
      <v>18610</v>
    </nc>
  </rcc>
  <rcc rId="34994" sId="5">
    <oc r="D199">
      <v>16460</v>
    </oc>
    <nc r="D199">
      <v>16500</v>
    </nc>
  </rcc>
  <rcc rId="34995" sId="5">
    <oc r="D201">
      <v>16545</v>
    </oc>
    <nc r="D201">
      <v>16775</v>
    </nc>
  </rcc>
  <rcc rId="34996" sId="5">
    <oc r="E6">
      <v>14360</v>
    </oc>
    <nc r="E6"/>
  </rcc>
  <rcc rId="34997" sId="5">
    <oc r="E7">
      <v>5775</v>
    </oc>
    <nc r="E7"/>
  </rcc>
  <rcc rId="34998" sId="5">
    <oc r="E8">
      <v>17080</v>
    </oc>
    <nc r="E8"/>
  </rcc>
  <rcc rId="34999" sId="5">
    <oc r="E9">
      <v>11455</v>
    </oc>
    <nc r="E9"/>
  </rcc>
  <rcc rId="35000" sId="5">
    <oc r="E10">
      <v>21135</v>
    </oc>
    <nc r="E10"/>
  </rcc>
  <rcc rId="35001" sId="5">
    <oc r="E11">
      <v>45710</v>
    </oc>
    <nc r="E11"/>
  </rcc>
  <rcc rId="35002" sId="5">
    <oc r="E12">
      <v>21170</v>
    </oc>
    <nc r="E12"/>
  </rcc>
  <rcc rId="35003" sId="5">
    <oc r="E13">
      <v>14095</v>
    </oc>
    <nc r="E13"/>
  </rcc>
  <rcc rId="35004" sId="5">
    <oc r="E15">
      <v>20270</v>
    </oc>
    <nc r="E15"/>
  </rcc>
  <rcc rId="35005" sId="5">
    <oc r="E16">
      <v>7335</v>
    </oc>
    <nc r="E16"/>
  </rcc>
  <rcc rId="35006" sId="5">
    <oc r="E17">
      <v>33230</v>
    </oc>
    <nc r="E17"/>
  </rcc>
  <rcc rId="35007" sId="5">
    <oc r="E18">
      <v>19175</v>
    </oc>
    <nc r="E18"/>
  </rcc>
  <rcc rId="35008" sId="5">
    <oc r="E19">
      <v>14180</v>
    </oc>
    <nc r="E19"/>
  </rcc>
  <rcc rId="35009" sId="5">
    <oc r="E20">
      <v>54215</v>
    </oc>
    <nc r="E20"/>
  </rcc>
  <rcc rId="35010" sId="5">
    <oc r="E21">
      <v>70900</v>
    </oc>
    <nc r="E21"/>
  </rcc>
  <rcc rId="35011" sId="5">
    <oc r="E22">
      <v>55045</v>
    </oc>
    <nc r="E22"/>
  </rcc>
  <rcc rId="35012" sId="5">
    <oc r="E23">
      <v>11940</v>
    </oc>
    <nc r="E23"/>
  </rcc>
  <rcc rId="35013" sId="5">
    <oc r="E24">
      <v>8420</v>
    </oc>
    <nc r="E24"/>
  </rcc>
  <rcc rId="35014" sId="5">
    <oc r="E25">
      <v>14560</v>
    </oc>
    <nc r="E25"/>
  </rcc>
  <rcc rId="35015" sId="5">
    <oc r="E26">
      <v>9310</v>
    </oc>
    <nc r="E26"/>
  </rcc>
  <rcc rId="35016" sId="5">
    <oc r="E27">
      <v>4845</v>
    </oc>
    <nc r="E27"/>
  </rcc>
  <rcc rId="35017" sId="5">
    <oc r="E28">
      <v>6960</v>
    </oc>
    <nc r="E28"/>
  </rcc>
  <rcc rId="35018" sId="5">
    <oc r="E29">
      <v>23125</v>
    </oc>
    <nc r="E29"/>
  </rcc>
  <rcc rId="35019" sId="5">
    <oc r="E30">
      <v>62695</v>
    </oc>
    <nc r="E30"/>
  </rcc>
  <rcc rId="35020" sId="5">
    <oc r="E31">
      <v>20690</v>
    </oc>
    <nc r="E31"/>
  </rcc>
  <rcc rId="35021" sId="5">
    <oc r="E32">
      <v>19425</v>
    </oc>
    <nc r="E32"/>
  </rcc>
  <rcc rId="35022" sId="5">
    <oc r="E33">
      <v>55725</v>
    </oc>
    <nc r="E33"/>
  </rcc>
  <rcc rId="35023" sId="5">
    <oc r="E34">
      <v>14150</v>
    </oc>
    <nc r="E34"/>
  </rcc>
  <rcc rId="35024" sId="5">
    <oc r="E35">
      <v>11050</v>
    </oc>
    <nc r="E35"/>
  </rcc>
  <rcc rId="35025" sId="5">
    <oc r="E36">
      <v>70505</v>
    </oc>
    <nc r="E36"/>
  </rcc>
  <rcc rId="35026" sId="5">
    <oc r="E37">
      <v>27770</v>
    </oc>
    <nc r="E37"/>
  </rcc>
  <rcc rId="35027" sId="5">
    <oc r="E38">
      <v>93085</v>
    </oc>
    <nc r="E38"/>
  </rcc>
  <rcc rId="35028" sId="5">
    <oc r="E39">
      <v>12825</v>
    </oc>
    <nc r="E39"/>
  </rcc>
  <rcc rId="35029" sId="5">
    <oc r="E40">
      <v>65370</v>
    </oc>
    <nc r="E40"/>
  </rcc>
  <rcc rId="35030" sId="5">
    <oc r="E41">
      <v>19840</v>
    </oc>
    <nc r="E41"/>
  </rcc>
  <rcc rId="35031" sId="5">
    <oc r="E42">
      <v>109060</v>
    </oc>
    <nc r="E42"/>
  </rcc>
  <rcc rId="35032" sId="5">
    <oc r="E43">
      <v>14730</v>
    </oc>
    <nc r="E43"/>
  </rcc>
  <rcc rId="35033" sId="5">
    <oc r="E44">
      <v>23680</v>
    </oc>
    <nc r="E44"/>
  </rcc>
  <rcc rId="35034" sId="5">
    <oc r="E45">
      <v>20605</v>
    </oc>
    <nc r="E45"/>
  </rcc>
  <rcc rId="35035" sId="5">
    <oc r="E46">
      <v>690</v>
    </oc>
    <nc r="E46"/>
  </rcc>
  <rcc rId="35036" sId="5">
    <oc r="E47">
      <v>11915</v>
    </oc>
    <nc r="E47"/>
  </rcc>
  <rcc rId="35037" sId="5">
    <oc r="E48">
      <v>25740</v>
    </oc>
    <nc r="E48"/>
  </rcc>
  <rcc rId="35038" sId="5">
    <oc r="E49">
      <v>35295</v>
    </oc>
    <nc r="E49"/>
  </rcc>
  <rcc rId="35039" sId="5">
    <oc r="E50">
      <v>19760</v>
    </oc>
    <nc r="E50"/>
  </rcc>
  <rcc rId="35040" sId="5">
    <oc r="E51">
      <v>2920</v>
    </oc>
    <nc r="E51"/>
  </rcc>
  <rcc rId="35041" sId="5">
    <oc r="E52">
      <v>23045</v>
    </oc>
    <nc r="E52"/>
  </rcc>
  <rcc rId="35042" sId="5">
    <oc r="E53">
      <v>36900</v>
    </oc>
    <nc r="E53"/>
  </rcc>
  <rcc rId="35043" sId="5">
    <oc r="E54">
      <v>43200</v>
    </oc>
    <nc r="E54"/>
  </rcc>
  <rcc rId="35044" sId="5">
    <oc r="E55">
      <v>9040</v>
    </oc>
    <nc r="E55"/>
  </rcc>
  <rcc rId="35045" sId="5">
    <oc r="E56">
      <v>266325</v>
    </oc>
    <nc r="E56"/>
  </rcc>
  <rcc rId="35046" sId="5">
    <oc r="E57">
      <v>32435</v>
    </oc>
    <nc r="E57"/>
  </rcc>
  <rcc rId="35047" sId="5">
    <oc r="E58">
      <v>9395</v>
    </oc>
    <nc r="E58"/>
  </rcc>
  <rcc rId="35048" sId="5">
    <oc r="E59">
      <v>67170</v>
    </oc>
    <nc r="E59"/>
  </rcc>
  <rcc rId="35049" sId="5">
    <oc r="E61">
      <v>4070</v>
    </oc>
    <nc r="E61"/>
  </rcc>
  <rcc rId="35050" sId="5">
    <oc r="E62">
      <v>9085</v>
    </oc>
    <nc r="E62"/>
  </rcc>
  <rcc rId="35051" sId="5">
    <oc r="E63">
      <v>1960</v>
    </oc>
    <nc r="E63"/>
  </rcc>
  <rcc rId="35052" sId="5">
    <oc r="E64">
      <v>20295</v>
    </oc>
    <nc r="E64"/>
  </rcc>
  <rcc rId="35053" sId="5">
    <oc r="E65">
      <v>7305</v>
    </oc>
    <nc r="E65"/>
  </rcc>
  <rcc rId="35054" sId="5">
    <oc r="E66">
      <v>24030</v>
    </oc>
    <nc r="E66"/>
  </rcc>
  <rcc rId="35055" sId="5">
    <oc r="E67">
      <v>30910</v>
    </oc>
    <nc r="E67"/>
  </rcc>
  <rcc rId="35056" sId="5">
    <oc r="E68">
      <v>6055</v>
    </oc>
    <nc r="E68"/>
  </rcc>
  <rcc rId="35057" sId="5">
    <oc r="E70">
      <v>20725</v>
    </oc>
    <nc r="E70"/>
  </rcc>
  <rcc rId="35058" sId="5">
    <oc r="E71">
      <v>36860</v>
    </oc>
    <nc r="E71"/>
  </rcc>
  <rcc rId="35059" sId="5">
    <oc r="E72">
      <v>33730</v>
    </oc>
    <nc r="E72"/>
  </rcc>
  <rcc rId="35060" sId="5">
    <oc r="E73">
      <v>3945</v>
    </oc>
    <nc r="E73"/>
  </rcc>
  <rcc rId="35061" sId="5">
    <oc r="E74">
      <v>7945</v>
    </oc>
    <nc r="E74"/>
  </rcc>
  <rcc rId="35062" sId="5">
    <oc r="E75">
      <v>6000</v>
    </oc>
    <nc r="E75"/>
  </rcc>
  <rcc rId="35063" sId="5">
    <oc r="E76">
      <v>60595</v>
    </oc>
    <nc r="E76"/>
  </rcc>
  <rcc rId="35064" sId="5">
    <oc r="E77">
      <v>12670</v>
    </oc>
    <nc r="E77"/>
  </rcc>
  <rcc rId="35065" sId="5">
    <oc r="E78">
      <v>12445</v>
    </oc>
    <nc r="E78"/>
  </rcc>
  <rcc rId="35066" sId="5">
    <oc r="E79">
      <v>9680</v>
    </oc>
    <nc r="E79"/>
  </rcc>
  <rcc rId="35067" sId="5">
    <oc r="E80">
      <v>8210</v>
    </oc>
    <nc r="E80"/>
  </rcc>
  <rcc rId="35068" sId="5">
    <oc r="E81">
      <v>10885</v>
    </oc>
    <nc r="E81"/>
  </rcc>
  <rcc rId="35069" sId="5">
    <oc r="E82">
      <v>2370</v>
    </oc>
    <nc r="E82"/>
  </rcc>
  <rcc rId="35070" sId="5">
    <oc r="E83">
      <v>15935</v>
    </oc>
    <nc r="E83"/>
  </rcc>
  <rcc rId="35071" sId="5">
    <oc r="E84">
      <v>205</v>
    </oc>
    <nc r="E84"/>
  </rcc>
  <rcc rId="35072" sId="5">
    <oc r="E85">
      <v>25995</v>
    </oc>
    <nc r="E85"/>
  </rcc>
  <rcc rId="35073" sId="5">
    <oc r="E86">
      <v>27505</v>
    </oc>
    <nc r="E86"/>
  </rcc>
  <rcc rId="35074" sId="5">
    <oc r="E87">
      <v>8970</v>
    </oc>
    <nc r="E87"/>
  </rcc>
  <rcc rId="35075" sId="5">
    <oc r="E88">
      <v>3140</v>
    </oc>
    <nc r="E88"/>
  </rcc>
  <rcc rId="35076" sId="5">
    <oc r="E89">
      <v>40825</v>
    </oc>
    <nc r="E89"/>
  </rcc>
  <rcc rId="35077" sId="5">
    <oc r="E90">
      <v>27610</v>
    </oc>
    <nc r="E90"/>
  </rcc>
  <rcc rId="35078" sId="5">
    <oc r="E91">
      <v>69040</v>
    </oc>
    <nc r="E91"/>
  </rcc>
  <rcc rId="35079" sId="5">
    <oc r="E92">
      <v>41125</v>
    </oc>
    <nc r="E92"/>
  </rcc>
  <rcc rId="35080" sId="5">
    <oc r="E94">
      <v>2625</v>
    </oc>
    <nc r="E94"/>
  </rcc>
  <rcc rId="35081" sId="5">
    <oc r="E95">
      <v>21550</v>
    </oc>
    <nc r="E95"/>
  </rcc>
  <rcc rId="35082" sId="5">
    <oc r="E96">
      <v>9285</v>
    </oc>
    <nc r="E96"/>
  </rcc>
  <rcc rId="35083" sId="5">
    <oc r="E97">
      <v>35225</v>
    </oc>
    <nc r="E97"/>
  </rcc>
  <rcc rId="35084" sId="5">
    <oc r="E98">
      <v>8825</v>
    </oc>
    <nc r="E98"/>
  </rcc>
  <rcc rId="35085" sId="5">
    <oc r="E99">
      <v>47305</v>
    </oc>
    <nc r="E99"/>
  </rcc>
  <rcc rId="35086" sId="5">
    <oc r="E100">
      <v>31670</v>
    </oc>
    <nc r="E100"/>
  </rcc>
  <rcc rId="35087" sId="5">
    <oc r="E101">
      <v>32935</v>
    </oc>
    <nc r="E101"/>
  </rcc>
  <rcc rId="35088" sId="5">
    <oc r="E102">
      <v>18420</v>
    </oc>
    <nc r="E102"/>
  </rcc>
  <rcc rId="35089" sId="5">
    <oc r="E103">
      <v>15375</v>
    </oc>
    <nc r="E103"/>
  </rcc>
  <rcc rId="35090" sId="5">
    <oc r="E104">
      <v>24335</v>
    </oc>
    <nc r="E104"/>
  </rcc>
  <rcc rId="35091" sId="5">
    <oc r="E105">
      <v>4800</v>
    </oc>
    <nc r="E105"/>
  </rcc>
  <rcc rId="35092" sId="5">
    <oc r="E106">
      <v>9880</v>
    </oc>
    <nc r="E106"/>
  </rcc>
  <rcc rId="35093" sId="5">
    <oc r="E107">
      <v>5480</v>
    </oc>
    <nc r="E107"/>
  </rcc>
  <rcc rId="35094" sId="5">
    <oc r="E108">
      <v>99005</v>
    </oc>
    <nc r="E108"/>
  </rcc>
  <rcc rId="35095" sId="5">
    <oc r="E109">
      <v>35305</v>
    </oc>
    <nc r="E109"/>
  </rcc>
  <rcc rId="35096" sId="5">
    <oc r="E110">
      <v>16105</v>
    </oc>
    <nc r="E110"/>
  </rcc>
  <rcc rId="35097" sId="5">
    <oc r="E111">
      <v>29045</v>
    </oc>
    <nc r="E111"/>
  </rcc>
  <rcc rId="35098" sId="5">
    <oc r="E112">
      <v>6095</v>
    </oc>
    <nc r="E112"/>
  </rcc>
  <rcc rId="35099" sId="5">
    <oc r="E113">
      <v>19990</v>
    </oc>
    <nc r="E113"/>
  </rcc>
  <rcc rId="35100" sId="5">
    <oc r="E114">
      <v>12890</v>
    </oc>
    <nc r="E114"/>
  </rcc>
  <rcc rId="35101" sId="5">
    <oc r="E115">
      <v>48130</v>
    </oc>
    <nc r="E115"/>
  </rcc>
  <rcc rId="35102" sId="5">
    <oc r="E116">
      <v>37050</v>
    </oc>
    <nc r="E116"/>
  </rcc>
  <rcc rId="35103" sId="5">
    <oc r="E117">
      <v>97790</v>
    </oc>
    <nc r="E117"/>
  </rcc>
  <rcc rId="35104" sId="5">
    <oc r="E118">
      <v>41950</v>
    </oc>
    <nc r="E118"/>
  </rcc>
  <rcc rId="35105" sId="5">
    <oc r="E119">
      <v>3040</v>
    </oc>
    <nc r="E119"/>
  </rcc>
  <rcc rId="35106" sId="5">
    <oc r="E120">
      <v>88050</v>
    </oc>
    <nc r="E120"/>
  </rcc>
  <rcc rId="35107" sId="5">
    <oc r="E121">
      <v>84700</v>
    </oc>
    <nc r="E121"/>
  </rcc>
  <rcc rId="35108" sId="5">
    <oc r="E122">
      <v>16160</v>
    </oc>
    <nc r="E122"/>
  </rcc>
  <rcc rId="35109" sId="5">
    <oc r="E123">
      <v>5510</v>
    </oc>
    <nc r="E123"/>
  </rcc>
  <rcc rId="35110" sId="5">
    <oc r="E124">
      <v>9200</v>
    </oc>
    <nc r="E124"/>
  </rcc>
  <rcc rId="35111" sId="5">
    <oc r="E125">
      <v>10740</v>
    </oc>
    <nc r="E125"/>
  </rcc>
  <rcc rId="35112" sId="5">
    <oc r="E126">
      <v>32540</v>
    </oc>
    <nc r="E126"/>
  </rcc>
  <rcc rId="35113" sId="5">
    <oc r="E127">
      <v>63820</v>
    </oc>
    <nc r="E127"/>
  </rcc>
  <rcc rId="35114" sId="5">
    <oc r="E128">
      <v>11395</v>
    </oc>
    <nc r="E128"/>
  </rcc>
  <rcc rId="35115" sId="5">
    <oc r="E129">
      <v>16460</v>
    </oc>
    <nc r="E129"/>
  </rcc>
  <rcc rId="35116" sId="5">
    <oc r="E130">
      <v>12540</v>
    </oc>
    <nc r="E130"/>
  </rcc>
  <rcc rId="35117" sId="5">
    <oc r="E131">
      <v>8815</v>
    </oc>
    <nc r="E131"/>
  </rcc>
  <rcc rId="35118" sId="5">
    <oc r="E132">
      <v>10060</v>
    </oc>
    <nc r="E132"/>
  </rcc>
  <rcc rId="35119" sId="5">
    <oc r="E133">
      <v>19590</v>
    </oc>
    <nc r="E133"/>
  </rcc>
  <rcc rId="35120" sId="5">
    <oc r="E134">
      <v>19205</v>
    </oc>
    <nc r="E134"/>
  </rcc>
  <rcc rId="35121" sId="5">
    <oc r="E135">
      <v>31785</v>
    </oc>
    <nc r="E135"/>
  </rcc>
  <rcc rId="35122" sId="5">
    <oc r="E136">
      <v>60180</v>
    </oc>
    <nc r="E136"/>
  </rcc>
  <rcc rId="35123" sId="5">
    <oc r="E137">
      <v>30125</v>
    </oc>
    <nc r="E137"/>
  </rcc>
  <rcc rId="35124" sId="5">
    <oc r="E138">
      <v>29995</v>
    </oc>
    <nc r="E138"/>
  </rcc>
  <rcc rId="35125" sId="5">
    <oc r="E139">
      <v>41395</v>
    </oc>
    <nc r="E139"/>
  </rcc>
  <rcc rId="35126" sId="5">
    <oc r="E140">
      <v>19870</v>
    </oc>
    <nc r="E140"/>
  </rcc>
  <rcc rId="35127" sId="5">
    <oc r="E141">
      <v>9780</v>
    </oc>
    <nc r="E141"/>
  </rcc>
  <rcc rId="35128" sId="5">
    <oc r="E142">
      <v>28440</v>
    </oc>
    <nc r="E142"/>
  </rcc>
  <rcc rId="35129" sId="5">
    <oc r="E143">
      <v>42220</v>
    </oc>
    <nc r="E143"/>
  </rcc>
  <rcc rId="35130" sId="5">
    <oc r="E144">
      <v>59690</v>
    </oc>
    <nc r="E144"/>
  </rcc>
  <rcc rId="35131" sId="5">
    <oc r="E145">
      <v>11565</v>
    </oc>
    <nc r="E145"/>
  </rcc>
  <rcc rId="35132" sId="5">
    <oc r="E146">
      <v>13480</v>
    </oc>
    <nc r="E146"/>
  </rcc>
  <rcc rId="35133" sId="5">
    <oc r="E147">
      <v>31495</v>
    </oc>
    <nc r="E147"/>
  </rcc>
  <rcc rId="35134" sId="5">
    <oc r="E148">
      <v>13880</v>
    </oc>
    <nc r="E148"/>
  </rcc>
  <rcc rId="35135" sId="5">
    <oc r="E149">
      <v>40870</v>
    </oc>
    <nc r="E149"/>
  </rcc>
  <rcc rId="35136" sId="5">
    <oc r="E150">
      <v>39620</v>
    </oc>
    <nc r="E150"/>
  </rcc>
  <rcc rId="35137" sId="5">
    <oc r="E151">
      <v>45965</v>
    </oc>
    <nc r="E151"/>
  </rcc>
  <rcc rId="35138" sId="5">
    <oc r="E152">
      <v>24130</v>
    </oc>
    <nc r="E152"/>
  </rcc>
  <rcc rId="35139" sId="5">
    <oc r="E153">
      <v>1405</v>
    </oc>
    <nc r="E153"/>
  </rcc>
  <rcc rId="35140" sId="5">
    <oc r="E154">
      <v>29565</v>
    </oc>
    <nc r="E154"/>
  </rcc>
  <rcc rId="35141" sId="5">
    <oc r="E155">
      <v>79170</v>
    </oc>
    <nc r="E155"/>
  </rcc>
  <rcc rId="35142" sId="5">
    <oc r="E156">
      <v>26205</v>
    </oc>
    <nc r="E156"/>
  </rcc>
  <rcc rId="35143" sId="5">
    <oc r="E157">
      <v>37750</v>
    </oc>
    <nc r="E157"/>
  </rcc>
  <rcc rId="35144" sId="5">
    <oc r="E158">
      <v>5805</v>
    </oc>
    <nc r="E158"/>
  </rcc>
  <rcc rId="35145" sId="5">
    <oc r="E159">
      <v>8235</v>
    </oc>
    <nc r="E159"/>
  </rcc>
  <rcc rId="35146" sId="5">
    <oc r="E160">
      <v>15770</v>
    </oc>
    <nc r="E160"/>
  </rcc>
  <rcc rId="35147" sId="5">
    <oc r="E161">
      <v>92425</v>
    </oc>
    <nc r="E161"/>
  </rcc>
  <rcc rId="35148" sId="5">
    <oc r="E162">
      <v>75670</v>
    </oc>
    <nc r="E162"/>
  </rcc>
  <rcc rId="35149" sId="5">
    <oc r="E163">
      <v>21520</v>
    </oc>
    <nc r="E163"/>
  </rcc>
  <rcc rId="35150" sId="5">
    <oc r="E164">
      <v>46630</v>
    </oc>
    <nc r="E164"/>
  </rcc>
  <rcc rId="35151" sId="5">
    <oc r="E166">
      <v>24215</v>
    </oc>
    <nc r="E166"/>
  </rcc>
  <rcc rId="35152" sId="5">
    <oc r="E167">
      <v>1730</v>
    </oc>
    <nc r="E167"/>
  </rcc>
  <rcc rId="35153" sId="5">
    <oc r="E168">
      <v>13890</v>
    </oc>
    <nc r="E168"/>
  </rcc>
  <rcc rId="35154" sId="5">
    <oc r="E169">
      <v>13455</v>
    </oc>
    <nc r="E169"/>
  </rcc>
  <rcc rId="35155" sId="5">
    <oc r="E170">
      <v>11590</v>
    </oc>
    <nc r="E170"/>
  </rcc>
  <rcc rId="35156" sId="5">
    <oc r="E171">
      <v>72120</v>
    </oc>
    <nc r="E171"/>
  </rcc>
  <rcc rId="35157" sId="5">
    <oc r="E172">
      <v>41105</v>
    </oc>
    <nc r="E172"/>
  </rcc>
  <rcc rId="35158" sId="5">
    <oc r="E173">
      <v>20670</v>
    </oc>
    <nc r="E173"/>
  </rcc>
  <rcc rId="35159" sId="5">
    <oc r="E174">
      <v>10925</v>
    </oc>
    <nc r="E174"/>
  </rcc>
  <rcc rId="35160" sId="5">
    <oc r="E175">
      <v>54340</v>
    </oc>
    <nc r="E175"/>
  </rcc>
  <rcc rId="35161" sId="5">
    <oc r="E176">
      <v>45735</v>
    </oc>
    <nc r="E176"/>
  </rcc>
  <rcc rId="35162" sId="5">
    <oc r="E177">
      <v>35015</v>
    </oc>
    <nc r="E177"/>
  </rcc>
  <rcc rId="35163" sId="5">
    <oc r="E179">
      <v>50765</v>
    </oc>
    <nc r="E179"/>
  </rcc>
  <rcc rId="35164" sId="5">
    <oc r="E180">
      <v>39765</v>
    </oc>
    <nc r="E180"/>
  </rcc>
  <rcc rId="35165" sId="5">
    <oc r="E181">
      <v>11015</v>
    </oc>
    <nc r="E181"/>
  </rcc>
  <rcc rId="35166" sId="5">
    <oc r="E182">
      <v>9705</v>
    </oc>
    <nc r="E182"/>
  </rcc>
  <rcc rId="35167" sId="5">
    <oc r="E183">
      <v>32295</v>
    </oc>
    <nc r="E183"/>
  </rcc>
  <rcc rId="35168" sId="5">
    <oc r="E184">
      <v>24395</v>
    </oc>
    <nc r="E184"/>
  </rcc>
  <rcc rId="35169" sId="5">
    <oc r="E185">
      <v>11385</v>
    </oc>
    <nc r="E185"/>
  </rcc>
  <rcc rId="35170" sId="5">
    <oc r="E186">
      <v>20030</v>
    </oc>
    <nc r="E186"/>
  </rcc>
  <rcc rId="35171" sId="5">
    <oc r="E187">
      <v>40845</v>
    </oc>
    <nc r="E187"/>
  </rcc>
  <rcc rId="35172" sId="5">
    <oc r="E188">
      <v>13935</v>
    </oc>
    <nc r="E188"/>
  </rcc>
  <rcc rId="35173" sId="5">
    <oc r="E189">
      <v>124855</v>
    </oc>
    <nc r="E189"/>
  </rcc>
  <rcc rId="35174" sId="5">
    <oc r="E190">
      <v>8595</v>
    </oc>
    <nc r="E190"/>
  </rcc>
  <rcc rId="35175" sId="5">
    <oc r="E191">
      <v>27720</v>
    </oc>
    <nc r="E191"/>
  </rcc>
  <rcc rId="35176" sId="5">
    <oc r="E192">
      <v>34600</v>
    </oc>
    <nc r="E192"/>
  </rcc>
  <rcc rId="35177" sId="5">
    <oc r="E193">
      <v>28395</v>
    </oc>
    <nc r="E193"/>
  </rcc>
  <rcc rId="35178" sId="5">
    <oc r="E194">
      <v>10225</v>
    </oc>
    <nc r="E194"/>
  </rcc>
  <rcc rId="35179" sId="5">
    <oc r="E195">
      <v>10495</v>
    </oc>
    <nc r="E195"/>
  </rcc>
  <rcc rId="35180" sId="5">
    <oc r="E196">
      <v>24090</v>
    </oc>
    <nc r="E196"/>
  </rcc>
  <rcc rId="35181" sId="5">
    <oc r="E197">
      <v>9965</v>
    </oc>
    <nc r="E197"/>
  </rcc>
  <rcc rId="35182" sId="5">
    <oc r="E198">
      <v>18610</v>
    </oc>
    <nc r="E198"/>
  </rcc>
  <rcc rId="35183" sId="5">
    <oc r="E199">
      <v>16500</v>
    </oc>
    <nc r="E199"/>
  </rcc>
  <rcc rId="35184" sId="5">
    <oc r="E200">
      <v>23010</v>
    </oc>
    <nc r="E200"/>
  </rcc>
  <rcc rId="35185" sId="5">
    <oc r="E201">
      <v>16775</v>
    </oc>
    <nc r="E201"/>
  </rcc>
  <rcc rId="35186" sId="16" numFmtId="19">
    <oc r="D2">
      <v>45160</v>
    </oc>
    <nc r="D2">
      <v>45192</v>
    </nc>
  </rcc>
  <rcc rId="35187" sId="16" numFmtId="19">
    <oc r="E2">
      <v>45191</v>
    </oc>
    <nc r="E2">
      <v>45222</v>
    </nc>
  </rcc>
  <rcc rId="35188" sId="16">
    <oc r="F1" t="inlineStr">
      <is>
        <t>Сентябрь</t>
      </is>
    </oc>
    <nc r="F1" t="inlineStr">
      <is>
        <t>Октябрь</t>
      </is>
    </nc>
  </rcc>
  <rcc rId="35189" sId="16">
    <oc r="D4">
      <v>989</v>
    </oc>
    <nc r="D4">
      <v>1012</v>
    </nc>
  </rcc>
  <rcc rId="35190" sId="16">
    <oc r="D8">
      <v>834</v>
    </oc>
    <nc r="D8">
      <v>854</v>
    </nc>
  </rcc>
  <rcc rId="35191" sId="16">
    <oc r="D9">
      <v>1660</v>
    </oc>
    <nc r="D9">
      <v>1678</v>
    </nc>
  </rcc>
  <rcc rId="35192" sId="16">
    <oc r="D11">
      <v>26950</v>
    </oc>
    <nc r="D11">
      <v>27050</v>
    </nc>
  </rcc>
  <rcc rId="35193" sId="16">
    <oc r="D12">
      <v>16632</v>
    </oc>
    <nc r="D12">
      <v>16727</v>
    </nc>
  </rcc>
  <rcc rId="35194" sId="16">
    <oc r="D13">
      <v>24764</v>
    </oc>
    <nc r="D13">
      <v>24849</v>
    </nc>
  </rcc>
  <rcc rId="35195" sId="16">
    <oc r="D16">
      <v>8112</v>
    </oc>
    <nc r="D16">
      <v>8122</v>
    </nc>
  </rcc>
  <rcc rId="35196" sId="16">
    <oc r="D18">
      <v>2919</v>
    </oc>
    <nc r="D18">
      <v>3295</v>
    </nc>
  </rcc>
  <rcc rId="35197" sId="16">
    <oc r="D19">
      <v>20005</v>
    </oc>
    <nc r="D19">
      <v>20030</v>
    </nc>
  </rcc>
  <rcc rId="35198" sId="16">
    <oc r="D21">
      <v>688</v>
    </oc>
    <nc r="D21">
      <v>703</v>
    </nc>
  </rcc>
  <rcc rId="35199" sId="16">
    <oc r="D25">
      <v>77138</v>
    </oc>
    <nc r="D25">
      <v>77660</v>
    </nc>
  </rcc>
  <rcc rId="35200" sId="16">
    <oc r="D26">
      <v>17724</v>
    </oc>
    <nc r="D26">
      <v>18490</v>
    </nc>
  </rcc>
  <rcc rId="35201" sId="16">
    <oc r="E4">
      <v>1012</v>
    </oc>
    <nc r="E4"/>
  </rcc>
  <rcc rId="35202" sId="16">
    <oc r="E7">
      <v>10326</v>
    </oc>
    <nc r="E7"/>
  </rcc>
  <rcc rId="35203" sId="16">
    <oc r="E8">
      <v>854</v>
    </oc>
    <nc r="E8"/>
  </rcc>
  <rcc rId="35204" sId="16">
    <oc r="E9">
      <v>1678</v>
    </oc>
    <nc r="E9"/>
  </rcc>
  <rcc rId="35205" sId="16">
    <oc r="E11">
      <v>27050</v>
    </oc>
    <nc r="E11"/>
  </rcc>
  <rcc rId="35206" sId="16">
    <oc r="E12">
      <v>16727</v>
    </oc>
    <nc r="E12"/>
  </rcc>
  <rcc rId="35207" sId="16">
    <oc r="E13">
      <v>24849</v>
    </oc>
    <nc r="E13"/>
  </rcc>
  <rcc rId="35208" sId="16">
    <oc r="E15">
      <v>1384</v>
    </oc>
    <nc r="E15"/>
  </rcc>
  <rcc rId="35209" sId="16">
    <oc r="E16">
      <v>8122</v>
    </oc>
    <nc r="E16"/>
  </rcc>
  <rcc rId="35210" sId="16">
    <oc r="E17">
      <v>27559</v>
    </oc>
    <nc r="E17"/>
  </rcc>
  <rcc rId="35211" sId="16">
    <oc r="E18">
      <v>3295</v>
    </oc>
    <nc r="E18"/>
  </rcc>
  <rcc rId="35212" sId="16">
    <oc r="E19">
      <v>20030</v>
    </oc>
    <nc r="E19"/>
  </rcc>
  <rcc rId="35213" sId="16">
    <oc r="E20">
      <v>40926</v>
    </oc>
    <nc r="E20"/>
  </rcc>
  <rcc rId="35214" sId="16">
    <oc r="E21">
      <v>703</v>
    </oc>
    <nc r="E21"/>
  </rcc>
  <rcc rId="35215" sId="16">
    <oc r="E24">
      <v>26753</v>
    </oc>
    <nc r="E24"/>
  </rcc>
  <rcc rId="35216" sId="16">
    <oc r="E25">
      <v>77660</v>
    </oc>
    <nc r="E25"/>
  </rcc>
  <rcc rId="35217" sId="16">
    <oc r="E26">
      <v>18490</v>
    </oc>
    <nc r="E26"/>
  </rcc>
  <rcc rId="35218" sId="10">
    <oc r="A2" t="inlineStr">
      <is>
        <t>Сентябрь 2023 года</t>
      </is>
    </oc>
    <nc r="A2" t="inlineStr">
      <is>
        <t>Октябрь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2" sId="16">
    <nc r="E4">
      <v>1034</v>
    </nc>
  </rcc>
  <rcc rId="35233" sId="16">
    <nc r="E7">
      <v>10326</v>
    </nc>
  </rcc>
  <rcc rId="35234" sId="16">
    <nc r="E8">
      <v>875</v>
    </nc>
  </rcc>
  <rcc rId="35235" sId="16">
    <nc r="E11">
      <v>27150</v>
    </nc>
  </rcc>
  <rcc rId="35236" sId="16">
    <nc r="E15">
      <v>1384</v>
    </nc>
  </rcc>
  <rcc rId="35237" sId="16">
    <nc r="E16">
      <v>8132</v>
    </nc>
  </rcc>
  <rcc rId="35238" sId="16">
    <nc r="E17">
      <v>27559</v>
    </nc>
  </rcc>
  <rcc rId="35239" sId="16">
    <nc r="E18">
      <v>3732</v>
    </nc>
  </rcc>
  <rcc rId="35240" sId="16">
    <nc r="E19">
      <v>20030</v>
    </nc>
  </rcc>
  <rcc rId="35241" sId="16">
    <nc r="E21">
      <v>718</v>
    </nc>
  </rcc>
  <rcc rId="35242" sId="16">
    <nc r="E24">
      <v>26753</v>
    </nc>
  </rcc>
  <rcc rId="35243" sId="16">
    <nc r="E25">
      <v>78169</v>
    </nc>
  </rcc>
  <rcc rId="35244" sId="16">
    <nc r="E26">
      <v>19202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1" sId="1">
    <oc r="A2" t="inlineStr">
      <is>
        <t>по потреблению электроэнергии за период с  23.05.2023г. по  23.06.2023г.</t>
      </is>
    </oc>
    <nc r="A2" t="inlineStr">
      <is>
        <t>по потреблению электроэнергии за период с  24.06.2023г. по  21.07.2023г.</t>
      </is>
    </nc>
  </rcc>
  <rcc rId="30412" sId="2">
    <oc r="E2" t="inlineStr">
      <is>
        <t>Июнь</t>
      </is>
    </oc>
    <nc r="E2" t="inlineStr">
      <is>
        <t>Июль</t>
      </is>
    </nc>
  </rcc>
  <rcc rId="30413" sId="2">
    <oc r="D7">
      <v>22865</v>
    </oc>
    <nc r="D7">
      <v>23005</v>
    </nc>
  </rcc>
  <rcc rId="30414" sId="2">
    <oc r="D8">
      <v>20035</v>
    </oc>
    <nc r="D8">
      <v>20300</v>
    </nc>
  </rcc>
  <rcc rId="30415" sId="2">
    <oc r="D9">
      <v>24085</v>
    </oc>
    <nc r="D9">
      <v>24585</v>
    </nc>
  </rcc>
  <rcc rId="30416" sId="2">
    <oc r="D10">
      <v>110585</v>
    </oc>
    <nc r="D10">
      <v>110635</v>
    </nc>
  </rcc>
  <rcc rId="30417" sId="2">
    <oc r="D11">
      <v>26605</v>
    </oc>
    <nc r="D11">
      <v>26765</v>
    </nc>
  </rcc>
  <rcc rId="30418" sId="2">
    <oc r="D12">
      <v>20170</v>
    </oc>
    <nc r="D12">
      <v>20255</v>
    </nc>
  </rcc>
  <rcc rId="30419" sId="2">
    <oc r="D13">
      <v>29880</v>
    </oc>
    <nc r="D13">
      <v>30565</v>
    </nc>
  </rcc>
  <rcc rId="30420" sId="2">
    <oc r="D14">
      <v>21100</v>
    </oc>
    <nc r="D14">
      <v>21280</v>
    </nc>
  </rcc>
  <rcc rId="30421" sId="2">
    <oc r="D15">
      <v>39875</v>
    </oc>
    <nc r="D15">
      <v>40370</v>
    </nc>
  </rcc>
  <rcc rId="30422" sId="2">
    <oc r="D16">
      <v>43375</v>
    </oc>
    <nc r="D16">
      <v>43410</v>
    </nc>
  </rcc>
  <rcc rId="30423" sId="2">
    <oc r="D17">
      <v>33410</v>
    </oc>
    <nc r="D17">
      <v>34075</v>
    </nc>
  </rcc>
  <rcc rId="30424" sId="2">
    <oc r="D18">
      <v>16245</v>
    </oc>
    <nc r="D18">
      <v>16470</v>
    </nc>
  </rcc>
  <rcc rId="30425" sId="2">
    <oc r="D19">
      <v>2510</v>
    </oc>
    <nc r="D19">
      <v>2575</v>
    </nc>
  </rcc>
  <rcc rId="30426" sId="2">
    <oc r="D20">
      <v>2355</v>
    </oc>
    <nc r="D20">
      <v>2430</v>
    </nc>
  </rcc>
  <rcc rId="30427" sId="2">
    <oc r="D21">
      <v>27850</v>
    </oc>
    <nc r="D21">
      <v>28270</v>
    </nc>
  </rcc>
  <rcc rId="30428" sId="2">
    <oc r="D22">
      <v>6975</v>
    </oc>
    <nc r="D22">
      <v>7120</v>
    </nc>
  </rcc>
  <rcc rId="30429" sId="2">
    <oc r="D23">
      <v>615</v>
    </oc>
    <nc r="D23">
      <v>720</v>
    </nc>
  </rcc>
  <rcc rId="30430" sId="2">
    <oc r="D24">
      <v>7855</v>
    </oc>
    <nc r="D24">
      <v>8085</v>
    </nc>
  </rcc>
  <rcc rId="30431" sId="2">
    <oc r="D25">
      <v>14060</v>
    </oc>
    <nc r="D25">
      <v>14180</v>
    </nc>
  </rcc>
  <rcc rId="30432" sId="2">
    <oc r="D26">
      <v>12905</v>
    </oc>
    <nc r="D26">
      <v>13135</v>
    </nc>
  </rcc>
  <rcc rId="30433" sId="2">
    <oc r="D27">
      <v>49600</v>
    </oc>
    <nc r="D27">
      <v>49890</v>
    </nc>
  </rcc>
  <rcc rId="30434" sId="2">
    <oc r="D28">
      <v>11950</v>
    </oc>
    <nc r="D28">
      <v>11975</v>
    </nc>
  </rcc>
  <rcc rId="30435" sId="2">
    <oc r="D29">
      <v>62430</v>
    </oc>
    <nc r="D29">
      <v>62835</v>
    </nc>
  </rcc>
  <rcc rId="30436" sId="2">
    <oc r="D30">
      <v>7965</v>
    </oc>
    <nc r="D30">
      <v>8205</v>
    </nc>
  </rcc>
  <rcc rId="30437" sId="2">
    <oc r="D31">
      <v>2410</v>
    </oc>
    <nc r="D31">
      <v>2415</v>
    </nc>
  </rcc>
  <rcc rId="30438" sId="2">
    <oc r="D32">
      <v>25240</v>
    </oc>
    <nc r="D32">
      <v>25450</v>
    </nc>
  </rcc>
  <rcc rId="30439" sId="2">
    <oc r="D34">
      <v>47180</v>
    </oc>
    <nc r="D34">
      <v>47780</v>
    </nc>
  </rcc>
  <rcc rId="30440" sId="2">
    <oc r="D35">
      <v>55920</v>
    </oc>
    <nc r="D35">
      <v>56110</v>
    </nc>
  </rcc>
  <rcc rId="30441" sId="2">
    <oc r="D36">
      <v>13960</v>
    </oc>
    <nc r="D36">
      <v>14170</v>
    </nc>
  </rcc>
  <rcc rId="30442" sId="2">
    <oc r="D37">
      <v>35505</v>
    </oc>
    <nc r="D37">
      <v>35885</v>
    </nc>
  </rcc>
  <rcc rId="30443" sId="2">
    <oc r="D38">
      <v>41180</v>
    </oc>
    <nc r="D38">
      <v>41815</v>
    </nc>
  </rcc>
  <rcc rId="30444" sId="2">
    <oc r="D39">
      <v>30785</v>
    </oc>
    <nc r="D39">
      <v>31110</v>
    </nc>
  </rcc>
  <rcc rId="30445" sId="2">
    <oc r="D40">
      <v>29220</v>
    </oc>
    <nc r="D40">
      <v>29480</v>
    </nc>
  </rcc>
  <rcc rId="30446" sId="2">
    <oc r="D41">
      <v>30745</v>
    </oc>
    <nc r="D41">
      <v>31090</v>
    </nc>
  </rcc>
  <rcc rId="30447" sId="2">
    <oc r="D42">
      <v>31085</v>
    </oc>
    <nc r="D42">
      <v>31170</v>
    </nc>
  </rcc>
  <rcc rId="30448" sId="2">
    <oc r="D43">
      <v>5895</v>
    </oc>
    <nc r="D43">
      <v>6110</v>
    </nc>
  </rcc>
  <rcc rId="30449" sId="2">
    <oc r="D44">
      <v>33260</v>
    </oc>
    <nc r="D44">
      <v>33645</v>
    </nc>
  </rcc>
  <rcc rId="30450" sId="2">
    <oc r="D45">
      <v>22730</v>
    </oc>
    <nc r="D45">
      <v>23235</v>
    </nc>
  </rcc>
  <rcc rId="30451" sId="2">
    <oc r="D46">
      <v>41720</v>
    </oc>
    <nc r="D46">
      <v>42325</v>
    </nc>
  </rcc>
  <rcc rId="30452" sId="2">
    <oc r="D47">
      <v>52295</v>
    </oc>
    <nc r="D47">
      <v>52655</v>
    </nc>
  </rcc>
  <rcc rId="30453" sId="2">
    <oc r="D48">
      <v>41715</v>
    </oc>
    <nc r="D48">
      <v>41810</v>
    </nc>
  </rcc>
  <rcc rId="30454" sId="2">
    <oc r="D49">
      <v>88880</v>
    </oc>
    <nc r="D49">
      <v>89090</v>
    </nc>
  </rcc>
  <rcc rId="30455" sId="2">
    <oc r="D50">
      <v>77100</v>
    </oc>
    <nc r="D50">
      <v>77680</v>
    </nc>
  </rcc>
  <rcc rId="30456" sId="2">
    <oc r="D51">
      <v>9500</v>
    </oc>
    <nc r="D51">
      <v>9670</v>
    </nc>
  </rcc>
  <rcc rId="30457" sId="2">
    <oc r="D52">
      <v>11250</v>
    </oc>
    <nc r="D52">
      <v>11370</v>
    </nc>
  </rcc>
  <rcc rId="30458" sId="2">
    <oc r="D53">
      <v>20485</v>
    </oc>
    <nc r="D53">
      <v>20595</v>
    </nc>
  </rcc>
  <rcc rId="30459" sId="2">
    <oc r="D54">
      <v>11235</v>
    </oc>
    <nc r="D54">
      <v>11405</v>
    </nc>
  </rcc>
  <rcc rId="30460" sId="2">
    <oc r="D55">
      <v>44685</v>
    </oc>
    <nc r="D55">
      <v>44820</v>
    </nc>
  </rcc>
  <rcc rId="30461" sId="2">
    <oc r="D56">
      <v>10925</v>
    </oc>
    <nc r="D56">
      <v>11065</v>
    </nc>
  </rcc>
  <rcc rId="30462" sId="2">
    <oc r="D58">
      <v>23145</v>
    </oc>
    <nc r="D58">
      <v>23310</v>
    </nc>
  </rcc>
  <rcc rId="30463" sId="2">
    <oc r="D59">
      <v>22735</v>
    </oc>
    <nc r="D59">
      <v>22875</v>
    </nc>
  </rcc>
  <rcc rId="30464" sId="2">
    <oc r="D60">
      <v>13150</v>
    </oc>
    <nc r="D60">
      <v>13245</v>
    </nc>
  </rcc>
  <rcc rId="30465" sId="2">
    <oc r="D61">
      <v>70315</v>
    </oc>
    <nc r="D61">
      <v>70520</v>
    </nc>
  </rcc>
  <rcc rId="30466" sId="2">
    <oc r="D62">
      <v>13845</v>
    </oc>
    <nc r="D62">
      <v>13865</v>
    </nc>
  </rcc>
  <rcc rId="30467" sId="2">
    <oc r="D63">
      <v>2125</v>
    </oc>
    <nc r="D63">
      <v>2130</v>
    </nc>
  </rcc>
  <rcc rId="30468" sId="2">
    <oc r="D64">
      <v>20295</v>
    </oc>
    <nc r="D64">
      <v>20340</v>
    </nc>
  </rcc>
  <rcc rId="30469" sId="2">
    <oc r="D65">
      <v>65330</v>
    </oc>
    <nc r="D65">
      <v>65770</v>
    </nc>
  </rcc>
  <rcc rId="30470" sId="2">
    <oc r="D66">
      <v>30120</v>
    </oc>
    <nc r="D66">
      <v>30565</v>
    </nc>
  </rcc>
  <rcc rId="30471" sId="2">
    <oc r="D67">
      <v>7680</v>
    </oc>
    <nc r="D67">
      <v>7765</v>
    </nc>
  </rcc>
  <rcc rId="30472" sId="2">
    <oc r="D68">
      <v>26615</v>
    </oc>
    <nc r="D68">
      <v>26815</v>
    </nc>
  </rcc>
  <rcc rId="30473" sId="2">
    <oc r="D69">
      <v>54775</v>
    </oc>
    <nc r="D69">
      <v>54995</v>
    </nc>
  </rcc>
  <rcc rId="30474" sId="2">
    <oc r="D70">
      <v>86170</v>
    </oc>
    <nc r="D70">
      <v>86340</v>
    </nc>
  </rcc>
  <rcc rId="30475" sId="2">
    <oc r="D71">
      <v>36590</v>
    </oc>
    <nc r="D71">
      <v>36720</v>
    </nc>
  </rcc>
  <rcc rId="30476" sId="2">
    <oc r="D72">
      <v>5775</v>
    </oc>
    <nc r="D72">
      <v>5905</v>
    </nc>
  </rcc>
  <rcc rId="30477" sId="2">
    <oc r="D73">
      <v>56160</v>
    </oc>
    <nc r="D73">
      <v>56655</v>
    </nc>
  </rcc>
  <rcc rId="30478" sId="2">
    <oc r="D74">
      <v>9435</v>
    </oc>
    <nc r="D74">
      <v>9620</v>
    </nc>
  </rcc>
  <rcc rId="30479" sId="2">
    <oc r="D75">
      <v>270</v>
    </oc>
    <nc r="D75">
      <v>275</v>
    </nc>
  </rcc>
  <rcc rId="30480" sId="2">
    <oc r="D76">
      <v>25935</v>
    </oc>
    <nc r="D76">
      <v>26155</v>
    </nc>
  </rcc>
  <rcc rId="30481" sId="2">
    <oc r="D77">
      <v>18045</v>
    </oc>
    <nc r="D77">
      <v>18350</v>
    </nc>
  </rcc>
  <rcc rId="30482" sId="2">
    <oc r="D78">
      <v>36400</v>
    </oc>
    <nc r="D78">
      <v>36640</v>
    </nc>
  </rcc>
  <rcc rId="30483" sId="2">
    <oc r="D79">
      <v>7695</v>
    </oc>
    <nc r="D79">
      <v>7815</v>
    </nc>
  </rcc>
  <rcc rId="30484" sId="2">
    <oc r="D80">
      <v>28215</v>
    </oc>
    <nc r="D80">
      <v>28325</v>
    </nc>
  </rcc>
  <rcc rId="30485" sId="2">
    <oc r="D81">
      <v>10135</v>
    </oc>
    <nc r="D81">
      <v>10400</v>
    </nc>
  </rcc>
  <rcc rId="30486" sId="2">
    <oc r="D83">
      <v>7685</v>
    </oc>
    <nc r="D83">
      <v>7765</v>
    </nc>
  </rcc>
  <rcc rId="30487" sId="2">
    <oc r="D84">
      <v>12190</v>
    </oc>
    <nc r="D84">
      <v>12385</v>
    </nc>
  </rcc>
  <rcc rId="30488" sId="2">
    <oc r="D85">
      <v>9410</v>
    </oc>
    <nc r="D85">
      <v>9455</v>
    </nc>
  </rcc>
  <rcc rId="30489" sId="2">
    <oc r="D86">
      <v>36980</v>
    </oc>
    <nc r="D86">
      <v>37095</v>
    </nc>
  </rcc>
  <rcc rId="30490" sId="2">
    <oc r="D87">
      <v>35565</v>
    </oc>
    <nc r="D87">
      <v>35645</v>
    </nc>
  </rcc>
  <rcc rId="30491" sId="2">
    <oc r="D88">
      <v>18860</v>
    </oc>
    <nc r="D88">
      <v>18965</v>
    </nc>
  </rcc>
  <rcc rId="30492" sId="2">
    <oc r="D89">
      <v>67730</v>
    </oc>
    <nc r="D89">
      <v>67895</v>
    </nc>
  </rcc>
  <rcc rId="30493" sId="2">
    <oc r="D90">
      <v>60555</v>
    </oc>
    <nc r="D90">
      <v>60755</v>
    </nc>
  </rcc>
  <rcc rId="30494" sId="2">
    <oc r="D91">
      <v>13265</v>
    </oc>
    <nc r="D91">
      <v>13530</v>
    </nc>
  </rcc>
  <rcc rId="30495" sId="2">
    <oc r="D92">
      <v>12380</v>
    </oc>
    <nc r="D92">
      <v>12425</v>
    </nc>
  </rcc>
  <rcc rId="30496" sId="2">
    <oc r="D93">
      <v>700</v>
    </oc>
    <nc r="D93">
      <v>730</v>
    </nc>
  </rcc>
  <rcc rId="30497" sId="2">
    <oc r="D94">
      <v>36465</v>
    </oc>
    <nc r="D94">
      <v>36840</v>
    </nc>
  </rcc>
  <rcc rId="30498" sId="2">
    <oc r="D95">
      <v>13765</v>
    </oc>
    <nc r="D95">
      <v>13775</v>
    </nc>
  </rcc>
  <rcc rId="30499" sId="2">
    <oc r="D96">
      <v>41315</v>
    </oc>
    <nc r="D96">
      <v>41485</v>
    </nc>
  </rcc>
  <rcc rId="30500" sId="2">
    <oc r="D97">
      <v>24690</v>
    </oc>
    <nc r="D97">
      <v>24840</v>
    </nc>
  </rcc>
  <rcc rId="30501" sId="2">
    <oc r="D98">
      <v>10340</v>
    </oc>
    <nc r="D98">
      <v>10695</v>
    </nc>
  </rcc>
  <rcc rId="30502" sId="2">
    <oc r="D99">
      <v>12455</v>
    </oc>
    <nc r="D99">
      <v>12525</v>
    </nc>
  </rcc>
  <rcc rId="30503" sId="2">
    <oc r="D100">
      <v>4885</v>
    </oc>
    <nc r="D100">
      <v>4895</v>
    </nc>
  </rcc>
  <rcc rId="30504" sId="2">
    <oc r="D101">
      <v>13490</v>
    </oc>
    <nc r="D101">
      <v>13810</v>
    </nc>
  </rcc>
  <rcc rId="30505" sId="2">
    <oc r="D102">
      <v>52130</v>
    </oc>
    <nc r="D102">
      <v>52475</v>
    </nc>
  </rcc>
  <rcc rId="30506" sId="2">
    <oc r="D103">
      <v>6420</v>
    </oc>
    <nc r="D103">
      <v>6455</v>
    </nc>
  </rcc>
  <rcc rId="30507" sId="2">
    <oc r="D104">
      <v>22215</v>
    </oc>
    <nc r="D104">
      <v>22510</v>
    </nc>
  </rcc>
  <rcc rId="30508" sId="2">
    <oc r="D105">
      <v>20775</v>
    </oc>
    <nc r="D105">
      <v>20825</v>
    </nc>
  </rcc>
  <rcc rId="30509" sId="2">
    <oc r="D106">
      <v>90585</v>
    </oc>
    <nc r="D106">
      <v>91275</v>
    </nc>
  </rcc>
  <rcc rId="30510" sId="2">
    <oc r="D108">
      <v>30050</v>
    </oc>
    <nc r="D108">
      <v>30215</v>
    </nc>
  </rcc>
  <rcc rId="30511" sId="2">
    <oc r="D109">
      <v>20495</v>
    </oc>
    <nc r="D109">
      <v>20920</v>
    </nc>
  </rcc>
  <rcc rId="30512" sId="2">
    <oc r="D110">
      <v>10200</v>
    </oc>
    <nc r="D110">
      <v>10580</v>
    </nc>
  </rcc>
  <rcc rId="30513" sId="2">
    <oc r="D111">
      <v>23815</v>
    </oc>
    <nc r="D111">
      <v>23940</v>
    </nc>
  </rcc>
  <rcc rId="30514" sId="2">
    <oc r="D112">
      <v>16775</v>
    </oc>
    <nc r="D112">
      <v>16860</v>
    </nc>
  </rcc>
  <rcc rId="30515" sId="2">
    <oc r="D113">
      <v>56395</v>
    </oc>
    <nc r="D113">
      <v>56600</v>
    </nc>
  </rcc>
  <rcc rId="30516" sId="2">
    <oc r="D114">
      <v>15505</v>
    </oc>
    <nc r="D114">
      <v>15645</v>
    </nc>
  </rcc>
  <rcc rId="30517" sId="2">
    <oc r="D115">
      <v>48225</v>
    </oc>
    <nc r="D115">
      <v>48615</v>
    </nc>
  </rcc>
  <rcc rId="30518" sId="2">
    <oc r="D116">
      <v>20695</v>
    </oc>
    <nc r="D116">
      <v>20915</v>
    </nc>
  </rcc>
  <rcc rId="30519" sId="2">
    <oc r="D117">
      <v>8235</v>
    </oc>
    <nc r="D117">
      <v>8315</v>
    </nc>
  </rcc>
  <rcc rId="30520" sId="2">
    <oc r="E6">
      <v>1040</v>
    </oc>
    <nc r="E6"/>
  </rcc>
  <rcc rId="30521" sId="2">
    <oc r="E7">
      <v>23005</v>
    </oc>
    <nc r="E7"/>
  </rcc>
  <rcc rId="30522" sId="2">
    <oc r="E8">
      <v>20300</v>
    </oc>
    <nc r="E8"/>
  </rcc>
  <rcc rId="30523" sId="2">
    <oc r="E9">
      <v>24585</v>
    </oc>
    <nc r="E9"/>
  </rcc>
  <rcc rId="30524" sId="2">
    <oc r="E10">
      <v>110635</v>
    </oc>
    <nc r="E10"/>
  </rcc>
  <rcc rId="30525" sId="2">
    <oc r="E11">
      <v>26765</v>
    </oc>
    <nc r="E11"/>
  </rcc>
  <rcc rId="30526" sId="2">
    <oc r="E12">
      <v>20255</v>
    </oc>
    <nc r="E12"/>
  </rcc>
  <rcc rId="30527" sId="2">
    <oc r="E13">
      <v>30565</v>
    </oc>
    <nc r="E13"/>
  </rcc>
  <rcc rId="30528" sId="2">
    <oc r="E14">
      <v>21280</v>
    </oc>
    <nc r="E14"/>
  </rcc>
  <rcc rId="30529" sId="2">
    <oc r="E15">
      <v>40370</v>
    </oc>
    <nc r="E15"/>
  </rcc>
  <rcc rId="30530" sId="2">
    <oc r="E16">
      <v>43410</v>
    </oc>
    <nc r="E16"/>
  </rcc>
  <rcc rId="30531" sId="2">
    <oc r="E17">
      <v>34075</v>
    </oc>
    <nc r="E17"/>
  </rcc>
  <rcc rId="30532" sId="2">
    <oc r="E18">
      <v>16470</v>
    </oc>
    <nc r="E18"/>
  </rcc>
  <rcc rId="30533" sId="2">
    <oc r="E19">
      <v>2575</v>
    </oc>
    <nc r="E19"/>
  </rcc>
  <rcc rId="30534" sId="2">
    <oc r="E20">
      <v>2430</v>
    </oc>
    <nc r="E20"/>
  </rcc>
  <rcc rId="30535" sId="2">
    <oc r="E21">
      <v>28270</v>
    </oc>
    <nc r="E21"/>
  </rcc>
  <rcc rId="30536" sId="2">
    <oc r="E22">
      <v>7120</v>
    </oc>
    <nc r="E22"/>
  </rcc>
  <rcc rId="30537" sId="2">
    <oc r="E23">
      <v>720</v>
    </oc>
    <nc r="E23"/>
  </rcc>
  <rcc rId="30538" sId="2">
    <oc r="E24">
      <v>8085</v>
    </oc>
    <nc r="E24"/>
  </rcc>
  <rcc rId="30539" sId="2">
    <oc r="E25">
      <v>14180</v>
    </oc>
    <nc r="E25"/>
  </rcc>
  <rcc rId="30540" sId="2">
    <oc r="E26">
      <v>13135</v>
    </oc>
    <nc r="E26"/>
  </rcc>
  <rcc rId="30541" sId="2">
    <oc r="E27">
      <v>49890</v>
    </oc>
    <nc r="E27"/>
  </rcc>
  <rcc rId="30542" sId="2">
    <oc r="E28">
      <v>11975</v>
    </oc>
    <nc r="E28"/>
  </rcc>
  <rcc rId="30543" sId="2">
    <oc r="E29">
      <v>62835</v>
    </oc>
    <nc r="E29"/>
  </rcc>
  <rcc rId="30544" sId="2">
    <oc r="E30">
      <v>8205</v>
    </oc>
    <nc r="E30"/>
  </rcc>
  <rcc rId="30545" sId="2">
    <oc r="E31">
      <v>2415</v>
    </oc>
    <nc r="E31"/>
  </rcc>
  <rcc rId="30546" sId="2">
    <oc r="E32">
      <v>25450</v>
    </oc>
    <nc r="E32"/>
  </rcc>
  <rcc rId="30547" sId="2">
    <oc r="E34">
      <v>47780</v>
    </oc>
    <nc r="E34"/>
  </rcc>
  <rcc rId="30548" sId="2">
    <oc r="E35">
      <v>56110</v>
    </oc>
    <nc r="E35"/>
  </rcc>
  <rcc rId="30549" sId="2">
    <oc r="E36">
      <v>14170</v>
    </oc>
    <nc r="E36"/>
  </rcc>
  <rcc rId="30550" sId="2">
    <oc r="E37">
      <v>35885</v>
    </oc>
    <nc r="E37"/>
  </rcc>
  <rcc rId="30551" sId="2">
    <oc r="E38">
      <v>41815</v>
    </oc>
    <nc r="E38"/>
  </rcc>
  <rcc rId="30552" sId="2">
    <oc r="E39">
      <v>31110</v>
    </oc>
    <nc r="E39"/>
  </rcc>
  <rcc rId="30553" sId="2">
    <oc r="E40">
      <v>29480</v>
    </oc>
    <nc r="E40"/>
  </rcc>
  <rcc rId="30554" sId="2">
    <oc r="E41">
      <v>31090</v>
    </oc>
    <nc r="E41"/>
  </rcc>
  <rcc rId="30555" sId="2">
    <oc r="E42">
      <v>31170</v>
    </oc>
    <nc r="E42"/>
  </rcc>
  <rcc rId="30556" sId="2">
    <oc r="E43">
      <v>6110</v>
    </oc>
    <nc r="E43"/>
  </rcc>
  <rcc rId="30557" sId="2">
    <oc r="E44">
      <v>33645</v>
    </oc>
    <nc r="E44"/>
  </rcc>
  <rcc rId="30558" sId="2">
    <oc r="E45">
      <v>23235</v>
    </oc>
    <nc r="E45"/>
  </rcc>
  <rcc rId="30559" sId="2">
    <oc r="E46">
      <v>42325</v>
    </oc>
    <nc r="E46"/>
  </rcc>
  <rcc rId="30560" sId="2">
    <oc r="E47">
      <v>52655</v>
    </oc>
    <nc r="E47"/>
  </rcc>
  <rcc rId="30561" sId="2">
    <oc r="E48">
      <v>41810</v>
    </oc>
    <nc r="E48"/>
  </rcc>
  <rcc rId="30562" sId="2">
    <oc r="E49">
      <v>89090</v>
    </oc>
    <nc r="E49"/>
  </rcc>
  <rcc rId="30563" sId="2">
    <oc r="E50">
      <v>77680</v>
    </oc>
    <nc r="E50"/>
  </rcc>
  <rcc rId="30564" sId="2">
    <oc r="E51">
      <v>9670</v>
    </oc>
    <nc r="E51"/>
  </rcc>
  <rcc rId="30565" sId="2">
    <oc r="E52">
      <v>11370</v>
    </oc>
    <nc r="E52"/>
  </rcc>
  <rcc rId="30566" sId="2">
    <oc r="E53">
      <v>20595</v>
    </oc>
    <nc r="E53"/>
  </rcc>
  <rcc rId="30567" sId="2">
    <oc r="E54">
      <v>11405</v>
    </oc>
    <nc r="E54"/>
  </rcc>
  <rcc rId="30568" sId="2">
    <oc r="E55">
      <v>44820</v>
    </oc>
    <nc r="E55"/>
  </rcc>
  <rcc rId="30569" sId="2">
    <oc r="E56">
      <v>11065</v>
    </oc>
    <nc r="E56"/>
  </rcc>
  <rcc rId="30570" sId="2">
    <oc r="E58">
      <v>23310</v>
    </oc>
    <nc r="E58"/>
  </rcc>
  <rcc rId="30571" sId="2">
    <oc r="E59">
      <v>22875</v>
    </oc>
    <nc r="E59"/>
  </rcc>
  <rcc rId="30572" sId="2">
    <oc r="E60">
      <v>13245</v>
    </oc>
    <nc r="E60"/>
  </rcc>
  <rcc rId="30573" sId="2">
    <oc r="E61">
      <v>70520</v>
    </oc>
    <nc r="E61"/>
  </rcc>
  <rcc rId="30574" sId="2">
    <oc r="E62">
      <v>13865</v>
    </oc>
    <nc r="E62"/>
  </rcc>
  <rcc rId="30575" sId="2">
    <oc r="E63">
      <v>2130</v>
    </oc>
    <nc r="E63"/>
  </rcc>
  <rcc rId="30576" sId="2">
    <oc r="E64">
      <v>20340</v>
    </oc>
    <nc r="E64"/>
  </rcc>
  <rcc rId="30577" sId="2">
    <oc r="E65">
      <v>65770</v>
    </oc>
    <nc r="E65"/>
  </rcc>
  <rcc rId="30578" sId="2">
    <oc r="E66">
      <v>30565</v>
    </oc>
    <nc r="E66"/>
  </rcc>
  <rcc rId="30579" sId="2">
    <oc r="E67">
      <v>7765</v>
    </oc>
    <nc r="E67"/>
  </rcc>
  <rcc rId="30580" sId="2">
    <oc r="E68">
      <v>26815</v>
    </oc>
    <nc r="E68"/>
  </rcc>
  <rcc rId="30581" sId="2">
    <oc r="E69">
      <v>54995</v>
    </oc>
    <nc r="E69"/>
  </rcc>
  <rcc rId="30582" sId="2">
    <oc r="E70">
      <v>86340</v>
    </oc>
    <nc r="E70"/>
  </rcc>
  <rcc rId="30583" sId="2">
    <oc r="E71">
      <v>36720</v>
    </oc>
    <nc r="E71"/>
  </rcc>
  <rcc rId="30584" sId="2">
    <oc r="E72">
      <v>5905</v>
    </oc>
    <nc r="E72"/>
  </rcc>
  <rcc rId="30585" sId="2">
    <oc r="E73">
      <v>56655</v>
    </oc>
    <nc r="E73"/>
  </rcc>
  <rcc rId="30586" sId="2">
    <oc r="E74">
      <v>9620</v>
    </oc>
    <nc r="E74"/>
  </rcc>
  <rcc rId="30587" sId="2">
    <oc r="E75">
      <v>275</v>
    </oc>
    <nc r="E75"/>
  </rcc>
  <rcc rId="30588" sId="2">
    <oc r="E76">
      <v>26155</v>
    </oc>
    <nc r="E76"/>
  </rcc>
  <rcc rId="30589" sId="2">
    <oc r="E77">
      <v>18350</v>
    </oc>
    <nc r="E77"/>
  </rcc>
  <rcc rId="30590" sId="2">
    <oc r="E78">
      <v>36640</v>
    </oc>
    <nc r="E78"/>
  </rcc>
  <rcc rId="30591" sId="2">
    <oc r="E79">
      <v>7815</v>
    </oc>
    <nc r="E79"/>
  </rcc>
  <rcc rId="30592" sId="2">
    <oc r="E80">
      <v>28325</v>
    </oc>
    <nc r="E80"/>
  </rcc>
  <rcc rId="30593" sId="2">
    <oc r="E81">
      <v>10400</v>
    </oc>
    <nc r="E81"/>
  </rcc>
  <rcc rId="30594" sId="2">
    <oc r="E83">
      <v>7765</v>
    </oc>
    <nc r="E83"/>
  </rcc>
  <rcc rId="30595" sId="2">
    <oc r="E84">
      <v>12385</v>
    </oc>
    <nc r="E84"/>
  </rcc>
  <rcc rId="30596" sId="2">
    <oc r="E85">
      <v>9455</v>
    </oc>
    <nc r="E85"/>
  </rcc>
  <rcc rId="30597" sId="2">
    <oc r="E86">
      <v>37095</v>
    </oc>
    <nc r="E86"/>
  </rcc>
  <rcc rId="30598" sId="2">
    <oc r="E87">
      <v>35645</v>
    </oc>
    <nc r="E87"/>
  </rcc>
  <rcc rId="30599" sId="2">
    <oc r="E88">
      <v>18965</v>
    </oc>
    <nc r="E88"/>
  </rcc>
  <rcc rId="30600" sId="2">
    <oc r="E89">
      <v>67895</v>
    </oc>
    <nc r="E89"/>
  </rcc>
  <rcc rId="30601" sId="2">
    <oc r="E90">
      <v>60755</v>
    </oc>
    <nc r="E90"/>
  </rcc>
  <rcc rId="30602" sId="2">
    <oc r="E91">
      <v>13530</v>
    </oc>
    <nc r="E91"/>
  </rcc>
  <rcc rId="30603" sId="2">
    <oc r="E92">
      <v>12425</v>
    </oc>
    <nc r="E92"/>
  </rcc>
  <rcc rId="30604" sId="2">
    <oc r="E93">
      <v>730</v>
    </oc>
    <nc r="E93"/>
  </rcc>
  <rcc rId="30605" sId="2">
    <oc r="E94">
      <v>36840</v>
    </oc>
    <nc r="E94"/>
  </rcc>
  <rcc rId="30606" sId="2">
    <oc r="E95">
      <v>13775</v>
    </oc>
    <nc r="E95"/>
  </rcc>
  <rcc rId="30607" sId="2">
    <oc r="E96">
      <v>41485</v>
    </oc>
    <nc r="E96"/>
  </rcc>
  <rcc rId="30608" sId="2">
    <oc r="E97">
      <v>24840</v>
    </oc>
    <nc r="E97"/>
  </rcc>
  <rcc rId="30609" sId="2">
    <oc r="E98">
      <v>10695</v>
    </oc>
    <nc r="E98"/>
  </rcc>
  <rcc rId="30610" sId="2">
    <oc r="E99">
      <v>12525</v>
    </oc>
    <nc r="E99"/>
  </rcc>
  <rcc rId="30611" sId="2">
    <oc r="E100">
      <v>4895</v>
    </oc>
    <nc r="E100"/>
  </rcc>
  <rcc rId="30612" sId="2">
    <oc r="E101">
      <v>13810</v>
    </oc>
    <nc r="E101"/>
  </rcc>
  <rcc rId="30613" sId="2">
    <oc r="E102">
      <v>52475</v>
    </oc>
    <nc r="E102"/>
  </rcc>
  <rcc rId="30614" sId="2">
    <oc r="E103">
      <v>6455</v>
    </oc>
    <nc r="E103"/>
  </rcc>
  <rcc rId="30615" sId="2">
    <oc r="E104">
      <v>22510</v>
    </oc>
    <nc r="E104"/>
  </rcc>
  <rcc rId="30616" sId="2">
    <oc r="E105">
      <v>20825</v>
    </oc>
    <nc r="E105"/>
  </rcc>
  <rcc rId="30617" sId="2">
    <oc r="E106">
      <v>91275</v>
    </oc>
    <nc r="E106"/>
  </rcc>
  <rcc rId="30618" sId="2">
    <oc r="E107">
      <v>11055</v>
    </oc>
    <nc r="E107"/>
  </rcc>
  <rcc rId="30619" sId="2">
    <oc r="E108">
      <v>30215</v>
    </oc>
    <nc r="E108"/>
  </rcc>
  <rcc rId="30620" sId="2">
    <oc r="E109">
      <v>20920</v>
    </oc>
    <nc r="E109"/>
  </rcc>
  <rcc rId="30621" sId="2">
    <oc r="E110">
      <v>10580</v>
    </oc>
    <nc r="E110"/>
  </rcc>
  <rcc rId="30622" sId="2">
    <oc r="E111">
      <v>23940</v>
    </oc>
    <nc r="E111"/>
  </rcc>
  <rcc rId="30623" sId="2">
    <oc r="E112">
      <v>16860</v>
    </oc>
    <nc r="E112"/>
  </rcc>
  <rcc rId="30624" sId="2">
    <oc r="E113">
      <v>56600</v>
    </oc>
    <nc r="E113"/>
  </rcc>
  <rcc rId="30625" sId="2">
    <oc r="E114">
      <v>15645</v>
    </oc>
    <nc r="E114"/>
  </rcc>
  <rcc rId="30626" sId="2">
    <oc r="E115">
      <v>48615</v>
    </oc>
    <nc r="E115"/>
  </rcc>
  <rcc rId="30627" sId="2">
    <oc r="E116">
      <v>20915</v>
    </oc>
    <nc r="E116"/>
  </rcc>
  <rcc rId="30628" sId="2">
    <oc r="E117">
      <v>8315</v>
    </oc>
    <nc r="E117"/>
  </rcc>
  <rcc rId="30629" sId="3">
    <oc r="E2" t="inlineStr">
      <is>
        <t>Июнь</t>
      </is>
    </oc>
    <nc r="E2" t="inlineStr">
      <is>
        <t>Июль</t>
      </is>
    </nc>
  </rcc>
  <rcc rId="30630" sId="3">
    <oc r="D7">
      <v>13095</v>
    </oc>
    <nc r="D7">
      <v>13250</v>
    </nc>
  </rcc>
  <rcc rId="30631" sId="3">
    <oc r="D8">
      <v>645</v>
    </oc>
    <nc r="D8">
      <v>700</v>
    </nc>
  </rcc>
  <rcc rId="30632" sId="3">
    <oc r="D9">
      <v>14920</v>
    </oc>
    <nc r="D9">
      <v>15045</v>
    </nc>
  </rcc>
  <rcc rId="30633" sId="3">
    <oc r="D10">
      <v>13475</v>
    </oc>
    <nc r="D10">
      <v>13690</v>
    </nc>
  </rcc>
  <rcc rId="30634" sId="3">
    <oc r="D11">
      <v>900</v>
    </oc>
    <nc r="D11">
      <v>905</v>
    </nc>
  </rcc>
  <rcc rId="30635" sId="3">
    <oc r="D12">
      <v>28700</v>
    </oc>
    <nc r="D12">
      <v>28840</v>
    </nc>
  </rcc>
  <rcc rId="30636" sId="3">
    <oc r="D13">
      <v>10650</v>
    </oc>
    <nc r="D13">
      <v>10860</v>
    </nc>
  </rcc>
  <rcc rId="30637" sId="3">
    <oc r="D14">
      <v>17995</v>
    </oc>
    <nc r="D14">
      <v>18355</v>
    </nc>
  </rcc>
  <rcc rId="30638" sId="3">
    <oc r="D15">
      <v>3435</v>
    </oc>
    <nc r="D15">
      <v>3745</v>
    </nc>
  </rcc>
  <rcc rId="30639" sId="3">
    <oc r="D16">
      <v>77190</v>
    </oc>
    <nc r="D16">
      <v>77330</v>
    </nc>
  </rcc>
  <rcc rId="30640" sId="3">
    <oc r="D17">
      <v>39885</v>
    </oc>
    <nc r="D17">
      <v>40175</v>
    </nc>
  </rcc>
  <rcc rId="30641" sId="3">
    <oc r="D18">
      <v>15020</v>
    </oc>
    <nc r="D18">
      <v>15205</v>
    </nc>
  </rcc>
  <rcc rId="30642" sId="3">
    <oc r="D19">
      <v>152725</v>
    </oc>
    <nc r="D19">
      <v>153700</v>
    </nc>
  </rcc>
  <rcc rId="30643" sId="3">
    <oc r="D20">
      <v>5995</v>
    </oc>
    <nc r="D20">
      <v>6025</v>
    </nc>
  </rcc>
  <rcc rId="30644" sId="3">
    <oc r="D21">
      <v>13000</v>
    </oc>
    <nc r="D21">
      <v>13385</v>
    </nc>
  </rcc>
  <rcc rId="30645" sId="3">
    <oc r="D22">
      <v>12955</v>
    </oc>
    <nc r="D22">
      <v>13050</v>
    </nc>
  </rcc>
  <rcc rId="30646" sId="3">
    <oc r="D23">
      <v>38040</v>
    </oc>
    <nc r="D23">
      <v>38130</v>
    </nc>
  </rcc>
  <rcc rId="30647" sId="3">
    <oc r="D24">
      <v>53415</v>
    </oc>
    <nc r="D24">
      <v>53585</v>
    </nc>
  </rcc>
  <rcc rId="30648" sId="3">
    <oc r="D25">
      <v>11825</v>
    </oc>
    <nc r="D25">
      <v>11895</v>
    </nc>
  </rcc>
  <rcc rId="30649" sId="3">
    <oc r="D27">
      <v>30755</v>
    </oc>
    <nc r="D27">
      <v>32235</v>
    </nc>
  </rcc>
  <rcc rId="30650" sId="3">
    <oc r="D28">
      <v>31210</v>
    </oc>
    <nc r="D28">
      <v>31455</v>
    </nc>
  </rcc>
  <rcc rId="30651" sId="3">
    <oc r="D29">
      <v>31615</v>
    </oc>
    <nc r="D29">
      <v>31900</v>
    </nc>
  </rcc>
  <rcc rId="30652" sId="3">
    <oc r="D30">
      <v>30015</v>
    </oc>
    <nc r="D30">
      <v>30430</v>
    </nc>
  </rcc>
  <rcc rId="30653" sId="3">
    <oc r="D31">
      <v>63820</v>
    </oc>
    <nc r="D31">
      <v>63875</v>
    </nc>
  </rcc>
  <rcc rId="30654" sId="3">
    <oc r="E7">
      <v>13250</v>
    </oc>
    <nc r="E7"/>
  </rcc>
  <rcc rId="30655" sId="3">
    <oc r="E8">
      <v>700</v>
    </oc>
    <nc r="E8"/>
  </rcc>
  <rcc rId="30656" sId="3">
    <oc r="E9">
      <v>15045</v>
    </oc>
    <nc r="E9"/>
  </rcc>
  <rcc rId="30657" sId="3">
    <oc r="E10">
      <v>13690</v>
    </oc>
    <nc r="E10"/>
  </rcc>
  <rcc rId="30658" sId="3">
    <oc r="E11">
      <v>905</v>
    </oc>
    <nc r="E11"/>
  </rcc>
  <rcc rId="30659" sId="3">
    <oc r="E12">
      <v>28840</v>
    </oc>
    <nc r="E12"/>
  </rcc>
  <rcc rId="30660" sId="3">
    <oc r="E13">
      <v>10860</v>
    </oc>
    <nc r="E13"/>
  </rcc>
  <rcc rId="30661" sId="3">
    <oc r="E14">
      <v>18355</v>
    </oc>
    <nc r="E14"/>
  </rcc>
  <rcc rId="30662" sId="3">
    <oc r="E15">
      <v>3745</v>
    </oc>
    <nc r="E15"/>
  </rcc>
  <rcc rId="30663" sId="3">
    <oc r="E16">
      <v>77330</v>
    </oc>
    <nc r="E16"/>
  </rcc>
  <rcc rId="30664" sId="3">
    <oc r="E17">
      <v>40175</v>
    </oc>
    <nc r="E17"/>
  </rcc>
  <rcc rId="30665" sId="3">
    <oc r="E18">
      <v>15205</v>
    </oc>
    <nc r="E18"/>
  </rcc>
  <rcc rId="30666" sId="3">
    <oc r="E19">
      <v>153700</v>
    </oc>
    <nc r="E19"/>
  </rcc>
  <rcc rId="30667" sId="3">
    <oc r="E20">
      <v>6025</v>
    </oc>
    <nc r="E20"/>
  </rcc>
  <rcc rId="30668" sId="3">
    <oc r="E21">
      <v>13385</v>
    </oc>
    <nc r="E21"/>
  </rcc>
  <rcc rId="30669" sId="3">
    <oc r="E22">
      <v>13050</v>
    </oc>
    <nc r="E22"/>
  </rcc>
  <rcc rId="30670" sId="3">
    <oc r="E23">
      <v>38130</v>
    </oc>
    <nc r="E23"/>
  </rcc>
  <rcc rId="30671" sId="3">
    <oc r="E24">
      <v>53585</v>
    </oc>
    <nc r="E24"/>
  </rcc>
  <rcc rId="30672" sId="3">
    <oc r="E25">
      <v>11895</v>
    </oc>
    <nc r="E25"/>
  </rcc>
  <rcc rId="30673" sId="3">
    <oc r="E26">
      <v>15</v>
    </oc>
    <nc r="E26"/>
  </rcc>
  <rcc rId="30674" sId="3">
    <oc r="E27">
      <v>32235</v>
    </oc>
    <nc r="E27"/>
  </rcc>
  <rcc rId="30675" sId="3">
    <oc r="E28">
      <v>31455</v>
    </oc>
    <nc r="E28"/>
  </rcc>
  <rcc rId="30676" sId="3">
    <oc r="E29">
      <v>31900</v>
    </oc>
    <nc r="E29"/>
  </rcc>
  <rcc rId="30677" sId="3">
    <oc r="E30">
      <v>30430</v>
    </oc>
    <nc r="E30"/>
  </rcc>
  <rcc rId="30678" sId="3">
    <oc r="E31">
      <v>63875</v>
    </oc>
    <nc r="E31"/>
  </rcc>
  <rcc rId="30679" sId="4">
    <oc r="E2" t="inlineStr">
      <is>
        <t>Июнь</t>
      </is>
    </oc>
    <nc r="E2" t="inlineStr">
      <is>
        <t>Июль</t>
      </is>
    </nc>
  </rcc>
  <rcc rId="30680" sId="4">
    <oc r="D7">
      <v>8155</v>
    </oc>
    <nc r="D7">
      <v>8195</v>
    </nc>
  </rcc>
  <rcc rId="30681" sId="4">
    <oc r="D8">
      <v>51535</v>
    </oc>
    <nc r="D8">
      <v>51855</v>
    </nc>
  </rcc>
  <rcc rId="30682" sId="4">
    <oc r="D9">
      <v>4950</v>
    </oc>
    <nc r="D9">
      <v>5150</v>
    </nc>
  </rcc>
  <rcc rId="30683" sId="4">
    <oc r="D10">
      <v>22275</v>
    </oc>
    <nc r="D10">
      <v>22565</v>
    </nc>
  </rcc>
  <rcc rId="30684" sId="4">
    <oc r="D11">
      <v>13545</v>
    </oc>
    <nc r="D11">
      <v>13630</v>
    </nc>
  </rcc>
  <rcc rId="30685" sId="4">
    <oc r="D12">
      <v>45750</v>
    </oc>
    <nc r="D12">
      <v>45915</v>
    </nc>
  </rcc>
  <rcc rId="30686" sId="4">
    <oc r="D13">
      <v>17350</v>
    </oc>
    <nc r="D13">
      <v>17395</v>
    </nc>
  </rcc>
  <rcc rId="30687" sId="4">
    <oc r="D14">
      <v>9445</v>
    </oc>
    <nc r="D14">
      <v>9485</v>
    </nc>
  </rcc>
  <rcc rId="30688" sId="4">
    <oc r="D15">
      <v>27005</v>
    </oc>
    <nc r="D15">
      <v>27285</v>
    </nc>
  </rcc>
  <rcc rId="30689" sId="4">
    <oc r="D16">
      <v>26355</v>
    </oc>
    <nc r="D16">
      <v>27065</v>
    </nc>
  </rcc>
  <rcc rId="30690" sId="4">
    <oc r="D17">
      <v>30025</v>
    </oc>
    <nc r="D17">
      <v>30250</v>
    </nc>
  </rcc>
  <rcc rId="30691" sId="4">
    <oc r="D18">
      <v>32265</v>
    </oc>
    <nc r="D18">
      <v>32665</v>
    </nc>
  </rcc>
  <rcc rId="30692" sId="4">
    <oc r="D19">
      <v>52885</v>
    </oc>
    <nc r="D19">
      <v>53315</v>
    </nc>
  </rcc>
  <rcc rId="30693" sId="4">
    <oc r="D20">
      <v>4135</v>
    </oc>
    <nc r="D20">
      <v>4215</v>
    </nc>
  </rcc>
  <rcc rId="30694" sId="4">
    <oc r="D21">
      <v>8570</v>
    </oc>
    <nc r="D21">
      <v>8710</v>
    </nc>
  </rcc>
  <rcc rId="30695" sId="4">
    <oc r="D22">
      <v>21750</v>
    </oc>
    <nc r="D22">
      <v>21985</v>
    </nc>
  </rcc>
  <rcc rId="30696" sId="4">
    <oc r="D23">
      <v>49090</v>
    </oc>
    <nc r="D23">
      <v>49110</v>
    </nc>
  </rcc>
  <rcc rId="30697" sId="4">
    <oc r="D24">
      <v>29480</v>
    </oc>
    <nc r="D24">
      <v>29765</v>
    </nc>
  </rcc>
  <rcc rId="30698" sId="4">
    <oc r="D25">
      <v>33930</v>
    </oc>
    <nc r="D25">
      <v>34105</v>
    </nc>
  </rcc>
  <rcc rId="30699" sId="4">
    <oc r="D26">
      <v>16745</v>
    </oc>
    <nc r="D26">
      <v>16890</v>
    </nc>
  </rcc>
  <rcc rId="30700" sId="4">
    <oc r="D27">
      <v>14890</v>
    </oc>
    <nc r="D27">
      <v>15030</v>
    </nc>
  </rcc>
  <rcc rId="30701" sId="4">
    <oc r="D28">
      <v>57620</v>
    </oc>
    <nc r="D28">
      <v>57775</v>
    </nc>
  </rcc>
  <rcc rId="30702" sId="4">
    <oc r="D29">
      <v>33870</v>
    </oc>
    <nc r="D29">
      <v>34140</v>
    </nc>
  </rcc>
  <rcc rId="30703" sId="4">
    <oc r="D31">
      <v>21285</v>
    </oc>
    <nc r="D31">
      <v>21585</v>
    </nc>
  </rcc>
  <rcc rId="30704" sId="4">
    <oc r="D32">
      <v>29020</v>
    </oc>
    <nc r="D32">
      <v>29335</v>
    </nc>
  </rcc>
  <rcc rId="30705" sId="4">
    <oc r="D33">
      <v>38145</v>
    </oc>
    <nc r="D33">
      <v>38270</v>
    </nc>
  </rcc>
  <rcc rId="30706" sId="4">
    <oc r="D34">
      <v>18475</v>
    </oc>
    <nc r="D34">
      <v>18835</v>
    </nc>
  </rcc>
  <rcc rId="30707" sId="4">
    <oc r="D35">
      <v>11725</v>
    </oc>
    <nc r="D35">
      <v>11755</v>
    </nc>
  </rcc>
  <rcc rId="30708" sId="4">
    <oc r="D36">
      <v>47560</v>
    </oc>
    <nc r="D36">
      <v>48110</v>
    </nc>
  </rcc>
  <rcc rId="30709" sId="4">
    <oc r="D37">
      <v>38600</v>
    </oc>
    <nc r="D37">
      <v>38705</v>
    </nc>
  </rcc>
  <rcc rId="30710" sId="4">
    <oc r="D38">
      <v>11730</v>
    </oc>
    <nc r="D38">
      <v>11955</v>
    </nc>
  </rcc>
  <rcc rId="30711" sId="4">
    <oc r="D39">
      <v>42365</v>
    </oc>
    <nc r="D39">
      <v>42435</v>
    </nc>
  </rcc>
  <rcc rId="30712" sId="4">
    <oc r="D40">
      <v>37335</v>
    </oc>
    <nc r="D40">
      <v>37495</v>
    </nc>
  </rcc>
  <rcc rId="30713" sId="4">
    <oc r="D41">
      <v>4295</v>
    </oc>
    <nc r="D41">
      <v>4300</v>
    </nc>
  </rcc>
  <rcc rId="30714" sId="4">
    <oc r="D42">
      <v>99240</v>
    </oc>
    <nc r="D42">
      <v>99885</v>
    </nc>
  </rcc>
  <rcc rId="30715" sId="4">
    <oc r="D43">
      <v>8875</v>
    </oc>
    <nc r="D43">
      <v>9190</v>
    </nc>
  </rcc>
  <rcc rId="30716" sId="4">
    <oc r="D44">
      <v>1685</v>
    </oc>
    <nc r="D44">
      <v>1970</v>
    </nc>
  </rcc>
  <rcc rId="30717" sId="4">
    <oc r="D45">
      <v>87140</v>
    </oc>
    <nc r="D45">
      <v>87405</v>
    </nc>
  </rcc>
  <rcc rId="30718" sId="4">
    <oc r="D46">
      <v>8620</v>
    </oc>
    <nc r="D46">
      <v>8750</v>
    </nc>
  </rcc>
  <rcc rId="30719" sId="4">
    <oc r="D47">
      <v>11045</v>
    </oc>
    <nc r="D47">
      <v>11255</v>
    </nc>
  </rcc>
  <rcc rId="30720" sId="4">
    <oc r="D48">
      <v>54760</v>
    </oc>
    <nc r="D48">
      <v>54775</v>
    </nc>
  </rcc>
  <rcc rId="30721" sId="4">
    <oc r="D49">
      <v>14290</v>
    </oc>
    <nc r="D49">
      <v>14540</v>
    </nc>
  </rcc>
  <rcc rId="30722" sId="4">
    <oc r="D50">
      <v>31795</v>
    </oc>
    <nc r="D50">
      <v>31930</v>
    </nc>
  </rcc>
  <rcc rId="30723" sId="4">
    <oc r="D51">
      <v>15210</v>
    </oc>
    <nc r="D51">
      <v>15495</v>
    </nc>
  </rcc>
  <rcc rId="30724" sId="4">
    <oc r="D52">
      <v>9715</v>
    </oc>
    <nc r="D52">
      <v>9770</v>
    </nc>
  </rcc>
  <rcc rId="30725" sId="4">
    <oc r="D53">
      <v>19560</v>
    </oc>
    <nc r="D53">
      <v>19685</v>
    </nc>
  </rcc>
  <rcc rId="30726" sId="4">
    <oc r="D54">
      <v>5885</v>
    </oc>
    <nc r="D54">
      <v>5945</v>
    </nc>
  </rcc>
  <rcc rId="30727" sId="4">
    <oc r="D55">
      <v>53280</v>
    </oc>
    <nc r="D55">
      <v>53685</v>
    </nc>
  </rcc>
  <rcc rId="30728" sId="4">
    <oc r="D56">
      <v>50905</v>
    </oc>
    <nc r="D56">
      <v>51360</v>
    </nc>
  </rcc>
  <rcc rId="30729" sId="4">
    <oc r="D57">
      <v>5595</v>
    </oc>
    <nc r="D57">
      <v>5660</v>
    </nc>
  </rcc>
  <rcc rId="30730" sId="4">
    <oc r="D58">
      <v>28595</v>
    </oc>
    <nc r="D58">
      <v>28725</v>
    </nc>
  </rcc>
  <rcc rId="30731" sId="4">
    <oc r="D59">
      <v>12595</v>
    </oc>
    <nc r="D59">
      <v>12805</v>
    </nc>
  </rcc>
  <rcc rId="30732" sId="4">
    <oc r="E7">
      <v>8195</v>
    </oc>
    <nc r="E7"/>
  </rcc>
  <rcc rId="30733" sId="4">
    <oc r="E8">
      <v>51855</v>
    </oc>
    <nc r="E8"/>
  </rcc>
  <rcc rId="30734" sId="4">
    <oc r="E9">
      <v>5150</v>
    </oc>
    <nc r="E9"/>
  </rcc>
  <rcc rId="30735" sId="4">
    <oc r="E10">
      <v>22565</v>
    </oc>
    <nc r="E10"/>
  </rcc>
  <rcc rId="30736" sId="4">
    <oc r="E11">
      <v>13630</v>
    </oc>
    <nc r="E11"/>
  </rcc>
  <rcc rId="30737" sId="4">
    <oc r="E12">
      <v>45915</v>
    </oc>
    <nc r="E12"/>
  </rcc>
  <rcc rId="30738" sId="4">
    <oc r="E13">
      <v>17395</v>
    </oc>
    <nc r="E13"/>
  </rcc>
  <rcc rId="30739" sId="4">
    <oc r="E14">
      <v>9485</v>
    </oc>
    <nc r="E14"/>
  </rcc>
  <rcc rId="30740" sId="4">
    <oc r="E15">
      <v>27285</v>
    </oc>
    <nc r="E15"/>
  </rcc>
  <rcc rId="30741" sId="4">
    <oc r="E16">
      <v>27065</v>
    </oc>
    <nc r="E16"/>
  </rcc>
  <rcc rId="30742" sId="4">
    <oc r="E17">
      <v>30250</v>
    </oc>
    <nc r="E17"/>
  </rcc>
  <rcc rId="30743" sId="4">
    <oc r="E18">
      <v>32665</v>
    </oc>
    <nc r="E18"/>
  </rcc>
  <rcc rId="30744" sId="4">
    <oc r="E19">
      <v>53315</v>
    </oc>
    <nc r="E19"/>
  </rcc>
  <rcc rId="30745" sId="4">
    <oc r="E20">
      <v>4215</v>
    </oc>
    <nc r="E20"/>
  </rcc>
  <rcc rId="30746" sId="4">
    <oc r="E21">
      <v>8710</v>
    </oc>
    <nc r="E21"/>
  </rcc>
  <rcc rId="30747" sId="4">
    <oc r="E22">
      <v>21985</v>
    </oc>
    <nc r="E22"/>
  </rcc>
  <rcc rId="30748" sId="4">
    <oc r="E23">
      <v>49110</v>
    </oc>
    <nc r="E23"/>
  </rcc>
  <rcc rId="30749" sId="4">
    <oc r="E24">
      <v>29765</v>
    </oc>
    <nc r="E24"/>
  </rcc>
  <rcc rId="30750" sId="4">
    <oc r="E25">
      <v>34105</v>
    </oc>
    <nc r="E25"/>
  </rcc>
  <rcc rId="30751" sId="4">
    <oc r="E26">
      <v>16890</v>
    </oc>
    <nc r="E26"/>
  </rcc>
  <rcc rId="30752" sId="4">
    <oc r="E27">
      <v>15030</v>
    </oc>
    <nc r="E27"/>
  </rcc>
  <rcc rId="30753" sId="4">
    <oc r="E28">
      <v>57775</v>
    </oc>
    <nc r="E28"/>
  </rcc>
  <rcc rId="30754" sId="4">
    <oc r="E29">
      <v>34140</v>
    </oc>
    <nc r="E29"/>
  </rcc>
  <rcc rId="30755" sId="4">
    <oc r="E31">
      <v>21585</v>
    </oc>
    <nc r="E31"/>
  </rcc>
  <rcc rId="30756" sId="4">
    <oc r="E32">
      <v>29335</v>
    </oc>
    <nc r="E32"/>
  </rcc>
  <rcc rId="30757" sId="4">
    <oc r="E33">
      <v>38270</v>
    </oc>
    <nc r="E33"/>
  </rcc>
  <rcc rId="30758" sId="4">
    <oc r="E34">
      <v>18835</v>
    </oc>
    <nc r="E34"/>
  </rcc>
  <rcc rId="30759" sId="4">
    <oc r="E35">
      <v>11755</v>
    </oc>
    <nc r="E35"/>
  </rcc>
  <rcc rId="30760" sId="4">
    <oc r="E36">
      <v>48110</v>
    </oc>
    <nc r="E36"/>
  </rcc>
  <rcc rId="30761" sId="4">
    <oc r="E37">
      <v>38705</v>
    </oc>
    <nc r="E37"/>
  </rcc>
  <rcc rId="30762" sId="4">
    <oc r="E38">
      <v>11955</v>
    </oc>
    <nc r="E38"/>
  </rcc>
  <rcc rId="30763" sId="4">
    <oc r="E39">
      <v>42435</v>
    </oc>
    <nc r="E39"/>
  </rcc>
  <rcc rId="30764" sId="4">
    <oc r="E40">
      <v>37495</v>
    </oc>
    <nc r="E40"/>
  </rcc>
  <rcc rId="30765" sId="4">
    <oc r="E41">
      <v>4300</v>
    </oc>
    <nc r="E41"/>
  </rcc>
  <rcc rId="30766" sId="4">
    <oc r="E42">
      <v>99885</v>
    </oc>
    <nc r="E42"/>
  </rcc>
  <rcc rId="30767" sId="4">
    <oc r="E43">
      <v>9190</v>
    </oc>
    <nc r="E43"/>
  </rcc>
  <rcc rId="30768" sId="4">
    <oc r="E44">
      <v>1970</v>
    </oc>
    <nc r="E44"/>
  </rcc>
  <rcc rId="30769" sId="4">
    <oc r="E45">
      <v>87405</v>
    </oc>
    <nc r="E45"/>
  </rcc>
  <rcc rId="30770" sId="4">
    <oc r="E46">
      <v>8750</v>
    </oc>
    <nc r="E46"/>
  </rcc>
  <rcc rId="30771" sId="4">
    <oc r="E47">
      <v>11255</v>
    </oc>
    <nc r="E47"/>
  </rcc>
  <rcc rId="30772" sId="4">
    <oc r="E48">
      <v>54775</v>
    </oc>
    <nc r="E48"/>
  </rcc>
  <rcc rId="30773" sId="4">
    <oc r="E49">
      <v>14540</v>
    </oc>
    <nc r="E49"/>
  </rcc>
  <rcc rId="30774" sId="4">
    <oc r="E50">
      <v>31930</v>
    </oc>
    <nc r="E50"/>
  </rcc>
  <rcc rId="30775" sId="4">
    <oc r="E51">
      <v>15495</v>
    </oc>
    <nc r="E51"/>
  </rcc>
  <rcc rId="30776" sId="4">
    <oc r="E52">
      <v>9770</v>
    </oc>
    <nc r="E52"/>
  </rcc>
  <rcc rId="30777" sId="4">
    <oc r="E53">
      <v>19685</v>
    </oc>
    <nc r="E53"/>
  </rcc>
  <rcc rId="30778" sId="4">
    <oc r="E54">
      <v>5945</v>
    </oc>
    <nc r="E54"/>
  </rcc>
  <rcc rId="30779" sId="4">
    <oc r="E55">
      <v>53685</v>
    </oc>
    <nc r="E55"/>
  </rcc>
  <rcc rId="30780" sId="4">
    <oc r="E56">
      <v>51360</v>
    </oc>
    <nc r="E56"/>
  </rcc>
  <rcc rId="30781" sId="4">
    <oc r="E57">
      <v>5660</v>
    </oc>
    <nc r="E57"/>
  </rcc>
  <rcc rId="30782" sId="4">
    <oc r="E58">
      <v>28725</v>
    </oc>
    <nc r="E58"/>
  </rcc>
  <rcc rId="30783" sId="4">
    <oc r="E59">
      <v>12805</v>
    </oc>
    <nc r="E59"/>
  </rcc>
  <rcc rId="30784" sId="5">
    <oc r="E2" t="inlineStr">
      <is>
        <t>Июнь</t>
      </is>
    </oc>
    <nc r="E2" t="inlineStr">
      <is>
        <t>Июль</t>
      </is>
    </nc>
  </rcc>
  <rcc rId="30785" sId="5">
    <oc r="D6">
      <v>13740</v>
    </oc>
    <nc r="D6">
      <v>13895</v>
    </nc>
  </rcc>
  <rcc rId="30786" sId="5">
    <oc r="D7">
      <v>5500</v>
    </oc>
    <nc r="D7">
      <v>5600</v>
    </nc>
  </rcc>
  <rcc rId="30787" sId="5">
    <oc r="D8">
      <v>14650</v>
    </oc>
    <nc r="D8">
      <v>15285</v>
    </nc>
  </rcc>
  <rcc rId="30788" sId="5">
    <oc r="D9">
      <v>10280</v>
    </oc>
    <nc r="D9">
      <v>10655</v>
    </nc>
  </rcc>
  <rcc rId="30789" sId="5">
    <oc r="D10">
      <v>19815</v>
    </oc>
    <nc r="D10">
      <v>20280</v>
    </nc>
  </rcc>
  <rcc rId="30790" sId="5">
    <oc r="D11">
      <v>45625</v>
    </oc>
    <nc r="D11">
      <v>45650</v>
    </nc>
  </rcc>
  <rcc rId="30791" sId="5">
    <oc r="D12">
      <v>20360</v>
    </oc>
    <nc r="D12">
      <v>20575</v>
    </nc>
  </rcc>
  <rcc rId="30792" sId="5">
    <oc r="D13">
      <v>13605</v>
    </oc>
    <nc r="D13">
      <v>13750</v>
    </nc>
  </rcc>
  <rcc rId="30793" sId="5">
    <oc r="D14">
      <v>70530</v>
    </oc>
    <nc r="D14">
      <v>70725</v>
    </nc>
  </rcc>
  <rcc rId="30794" sId="5">
    <oc r="D15">
      <v>20260</v>
    </oc>
    <nc r="D15">
      <v>20265</v>
    </nc>
  </rcc>
  <rcc rId="30795" sId="5">
    <oc r="D16">
      <v>6740</v>
    </oc>
    <nc r="D16">
      <v>6915</v>
    </nc>
  </rcc>
  <rcc rId="30796" sId="5">
    <oc r="D17">
      <v>32760</v>
    </oc>
    <nc r="D17">
      <v>32850</v>
    </nc>
  </rcc>
  <rcc rId="30797" sId="5">
    <oc r="D18">
      <v>18400</v>
    </oc>
    <nc r="D18">
      <v>18620</v>
    </nc>
  </rcc>
  <rcc rId="30798" sId="5">
    <oc r="D19">
      <v>13185</v>
    </oc>
    <nc r="D19">
      <v>13590</v>
    </nc>
  </rcc>
  <rcc rId="30799" sId="5">
    <oc r="D20">
      <v>53080</v>
    </oc>
    <nc r="D20">
      <v>53400</v>
    </nc>
  </rcc>
  <rcc rId="30800" sId="5">
    <oc r="D21">
      <v>70205</v>
    </oc>
    <nc r="D21">
      <v>70360</v>
    </nc>
  </rcc>
  <rcc rId="30801" sId="5">
    <oc r="D22">
      <v>53405</v>
    </oc>
    <nc r="D22">
      <v>53990</v>
    </nc>
  </rcc>
  <rcc rId="30802" sId="5">
    <oc r="D23">
      <v>11345</v>
    </oc>
    <nc r="D23">
      <v>11515</v>
    </nc>
  </rcc>
  <rcc rId="30803" sId="5">
    <oc r="D24">
      <v>7780</v>
    </oc>
    <nc r="D24">
      <v>7905</v>
    </nc>
  </rcc>
  <rcc rId="30804" sId="5">
    <oc r="D26">
      <v>8990</v>
    </oc>
    <nc r="D26">
      <v>9080</v>
    </nc>
  </rcc>
  <rcc rId="30805" sId="5">
    <oc r="D27">
      <v>3970</v>
    </oc>
    <nc r="D27">
      <v>4330</v>
    </nc>
  </rcc>
  <rcc rId="30806" sId="5">
    <oc r="D28">
      <v>6505</v>
    </oc>
    <nc r="D28">
      <v>6635</v>
    </nc>
  </rcc>
  <rcc rId="30807" sId="5">
    <oc r="D29">
      <v>21630</v>
    </oc>
    <nc r="D29">
      <v>22150</v>
    </nc>
  </rcc>
  <rcc rId="30808" sId="5">
    <oc r="D30">
      <v>61365</v>
    </oc>
    <nc r="D30">
      <v>61740</v>
    </nc>
  </rcc>
  <rcc rId="30809" sId="5">
    <oc r="D31">
      <v>19660</v>
    </oc>
    <nc r="D31">
      <v>20060</v>
    </nc>
  </rcc>
  <rcc rId="30810" sId="5">
    <oc r="D32">
      <v>18885</v>
    </oc>
    <nc r="D32">
      <v>19045</v>
    </nc>
  </rcc>
  <rcc rId="30811" sId="5">
    <oc r="D33">
      <v>55185</v>
    </oc>
    <nc r="D33">
      <v>55360</v>
    </nc>
  </rcc>
  <rcc rId="30812" sId="5">
    <oc r="D34">
      <v>13570</v>
    </oc>
    <nc r="D34">
      <v>13710</v>
    </nc>
  </rcc>
  <rcc rId="30813" sId="5">
    <oc r="D35">
      <v>10705</v>
    </oc>
    <nc r="D35">
      <v>10800</v>
    </nc>
  </rcc>
  <rcc rId="30814" sId="5">
    <oc r="D36">
      <v>69485</v>
    </oc>
    <nc r="D36">
      <v>69805</v>
    </nc>
  </rcc>
  <rcc rId="30815" sId="5">
    <oc r="D37">
      <v>26775</v>
    </oc>
    <nc r="D37">
      <v>27110</v>
    </nc>
  </rcc>
  <rcc rId="30816" sId="5">
    <oc r="D38">
      <v>91525</v>
    </oc>
    <nc r="D38">
      <v>91950</v>
    </nc>
  </rcc>
  <rcc rId="30817" sId="5">
    <oc r="D39">
      <v>12225</v>
    </oc>
    <nc r="D39">
      <v>12385</v>
    </nc>
  </rcc>
  <rcc rId="30818" sId="5">
    <oc r="D40">
      <v>64660</v>
    </oc>
    <nc r="D40">
      <v>64860</v>
    </nc>
  </rcc>
  <rcc rId="30819" sId="5">
    <oc r="D41">
      <v>19070</v>
    </oc>
    <nc r="D41">
      <v>19280</v>
    </nc>
  </rcc>
  <rcc rId="30820" sId="5">
    <oc r="D42">
      <v>107505</v>
    </oc>
    <nc r="D42">
      <v>107935</v>
    </nc>
  </rcc>
  <rcc rId="30821" sId="5">
    <oc r="D43">
      <v>13985</v>
    </oc>
    <nc r="D43">
      <v>14220</v>
    </nc>
  </rcc>
  <rcc rId="30822" sId="5">
    <oc r="D44">
      <v>23580</v>
    </oc>
    <nc r="D44">
      <v>23605</v>
    </nc>
  </rcc>
  <rcc rId="30823" sId="5">
    <oc r="D45">
      <v>20205</v>
    </oc>
    <nc r="D45">
      <v>20285</v>
    </nc>
  </rcc>
  <rcc rId="30824" sId="5">
    <oc r="D46">
      <v>260</v>
    </oc>
    <nc r="D46">
      <v>360</v>
    </nc>
  </rcc>
  <rcc rId="30825" sId="5">
    <oc r="D47">
      <v>10340</v>
    </oc>
    <nc r="D47">
      <v>10695</v>
    </nc>
  </rcc>
  <rcc rId="30826" sId="5">
    <oc r="D48">
      <v>25345</v>
    </oc>
    <nc r="D48">
      <v>25440</v>
    </nc>
  </rcc>
  <rcc rId="30827" sId="5">
    <oc r="D49">
      <v>34705</v>
    </oc>
    <nc r="D49">
      <v>34895</v>
    </nc>
  </rcc>
  <rcc rId="30828" sId="5">
    <oc r="D50">
      <v>19080</v>
    </oc>
    <nc r="D50">
      <v>19195</v>
    </nc>
  </rcc>
  <rcc rId="30829" sId="5">
    <oc r="D51">
      <v>1840</v>
    </oc>
    <nc r="D51">
      <v>2430</v>
    </nc>
  </rcc>
  <rcc rId="30830" sId="5">
    <oc r="D52">
      <v>22135</v>
    </oc>
    <nc r="D52">
      <v>22390</v>
    </nc>
  </rcc>
  <rcc rId="30831" sId="5">
    <oc r="D53">
      <v>36495</v>
    </oc>
    <nc r="D53">
      <v>36595</v>
    </nc>
  </rcc>
  <rcc rId="30832" sId="5">
    <oc r="D54">
      <v>42070</v>
    </oc>
    <nc r="D54">
      <v>42295</v>
    </nc>
  </rcc>
  <rcc rId="30833" sId="5">
    <oc r="D55">
      <v>8080</v>
    </oc>
    <nc r="D55">
      <v>8375</v>
    </nc>
  </rcc>
  <rcc rId="30834" sId="5">
    <oc r="D56">
      <v>263250</v>
    </oc>
    <nc r="D56">
      <v>264245</v>
    </nc>
  </rcc>
  <rcc rId="30835" sId="5">
    <oc r="D57">
      <v>31880</v>
    </oc>
    <nc r="D57">
      <v>31990</v>
    </nc>
  </rcc>
  <rcc rId="30836" sId="5">
    <oc r="D58">
      <v>7735</v>
    </oc>
    <nc r="D58">
      <v>8150</v>
    </nc>
  </rcc>
  <rcc rId="30837" sId="5">
    <oc r="D59">
      <v>66740</v>
    </oc>
    <nc r="D59">
      <v>66895</v>
    </nc>
  </rcc>
  <rcc rId="30838" sId="5">
    <oc r="D61">
      <v>3455</v>
    </oc>
    <nc r="D61">
      <v>3515</v>
    </nc>
  </rcc>
  <rcc rId="30839" sId="5">
    <oc r="D62">
      <v>8530</v>
    </oc>
    <nc r="D62">
      <v>8655</v>
    </nc>
  </rcc>
  <rcc rId="30840" sId="5">
    <oc r="D63">
      <v>1260</v>
    </oc>
    <nc r="D63">
      <v>1430</v>
    </nc>
  </rcc>
  <rcc rId="30841" sId="5">
    <oc r="D64">
      <v>19240</v>
    </oc>
    <nc r="D64">
      <v>19490</v>
    </nc>
  </rcc>
  <rcc rId="30842" sId="5">
    <oc r="D65">
      <v>6855</v>
    </oc>
    <nc r="D65">
      <v>6970</v>
    </nc>
  </rcc>
  <rcc rId="30843" sId="5">
    <oc r="D66">
      <v>23130</v>
    </oc>
    <nc r="D66">
      <v>23455</v>
    </nc>
  </rcc>
  <rcc rId="30844" sId="5">
    <oc r="D67">
      <v>28305</v>
    </oc>
    <nc r="D67">
      <v>28395</v>
    </nc>
  </rcc>
  <rcc rId="30845" sId="5">
    <oc r="D68">
      <v>5715</v>
    </oc>
    <nc r="D68">
      <v>5850</v>
    </nc>
  </rcc>
  <rcc rId="30846" sId="5">
    <oc r="D70">
      <v>20505</v>
    </oc>
    <nc r="D70">
      <v>20570</v>
    </nc>
  </rcc>
  <rcc rId="30847" sId="5">
    <oc r="D71">
      <v>36250</v>
    </oc>
    <nc r="D71">
      <v>36475</v>
    </nc>
  </rcc>
  <rcc rId="30848" sId="5">
    <oc r="D72">
      <v>32885</v>
    </oc>
    <nc r="D72">
      <v>33090</v>
    </nc>
  </rcc>
  <rcc rId="30849" sId="5">
    <oc r="D73">
      <v>3930</v>
    </oc>
    <nc r="D73">
      <v>3935</v>
    </nc>
  </rcc>
  <rcc rId="30850" sId="5">
    <oc r="D74">
      <v>7270</v>
    </oc>
    <nc r="D74">
      <v>7465</v>
    </nc>
  </rcc>
  <rcc rId="30851" sId="5">
    <oc r="D75">
      <v>5510</v>
    </oc>
    <nc r="D75">
      <v>5630</v>
    </nc>
  </rcc>
  <rcc rId="30852" sId="5">
    <oc r="D76">
      <v>57305</v>
    </oc>
    <nc r="D76">
      <v>58160</v>
    </nc>
  </rcc>
  <rcc rId="30853" sId="5">
    <oc r="D77">
      <v>12150</v>
    </oc>
    <nc r="D77">
      <v>12280</v>
    </nc>
  </rcc>
  <rcc rId="30854" sId="5">
    <oc r="D78">
      <v>12125</v>
    </oc>
    <nc r="D78">
      <v>12295</v>
    </nc>
  </rcc>
  <rcc rId="30855" sId="5">
    <oc r="D79">
      <v>8905</v>
    </oc>
    <nc r="D79">
      <v>9110</v>
    </nc>
  </rcc>
  <rcc rId="30856" sId="5">
    <oc r="D80">
      <v>7280</v>
    </oc>
    <nc r="D80">
      <v>7490</v>
    </nc>
  </rcc>
  <rcc rId="30857" sId="5">
    <oc r="D81">
      <v>10490</v>
    </oc>
    <nc r="D81">
      <v>10590</v>
    </nc>
  </rcc>
  <rcc rId="30858" sId="5">
    <oc r="D82">
      <v>2140</v>
    </oc>
    <nc r="D82">
      <v>2195</v>
    </nc>
  </rcc>
  <rcc rId="30859" sId="5">
    <oc r="D83">
      <v>15740</v>
    </oc>
    <nc r="D83">
      <v>15790</v>
    </nc>
  </rcc>
  <rcc rId="30860" sId="5">
    <oc r="D84">
      <v>100</v>
    </oc>
    <nc r="D84">
      <v>105</v>
    </nc>
  </rcc>
  <rcc rId="30861" sId="5">
    <oc r="D85">
      <v>25515</v>
    </oc>
    <nc r="D85">
      <v>25640</v>
    </nc>
  </rcc>
  <rcc rId="30862" sId="5">
    <oc r="D86">
      <v>27240</v>
    </oc>
    <nc r="D86">
      <v>27310</v>
    </nc>
  </rcc>
  <rcc rId="30863" sId="5">
    <oc r="D87">
      <v>8730</v>
    </oc>
    <nc r="D87">
      <v>8795</v>
    </nc>
  </rcc>
  <rcc rId="30864" sId="5">
    <oc r="D88">
      <v>3015</v>
    </oc>
    <nc r="D88">
      <v>3030</v>
    </nc>
  </rcc>
  <rcc rId="30865" sId="5">
    <oc r="D89">
      <v>37150</v>
    </oc>
    <nc r="D89">
      <v>38395</v>
    </nc>
  </rcc>
  <rcc rId="30866" sId="5">
    <oc r="D90">
      <v>27280</v>
    </oc>
    <nc r="D90">
      <v>27410</v>
    </nc>
  </rcc>
  <rcc rId="30867" sId="5">
    <oc r="D91">
      <v>67140</v>
    </oc>
    <nc r="D91">
      <v>67820</v>
    </nc>
  </rcc>
  <rcc rId="30868" sId="5">
    <oc r="D92">
      <v>40295</v>
    </oc>
    <nc r="D92">
      <v>40430</v>
    </nc>
  </rcc>
  <rcc rId="30869" sId="5">
    <oc r="D94">
      <v>1910</v>
    </oc>
    <nc r="D94">
      <v>2115</v>
    </nc>
  </rcc>
  <rcc rId="30870" sId="5">
    <oc r="D95">
      <v>20455</v>
    </oc>
    <nc r="D95">
      <v>20770</v>
    </nc>
  </rcc>
  <rcc rId="30871" sId="5">
    <oc r="D96">
      <v>8960</v>
    </oc>
    <nc r="D96">
      <v>9055</v>
    </nc>
  </rcc>
  <rcc rId="30872" sId="5">
    <oc r="D97">
      <v>34345</v>
    </oc>
    <nc r="D97">
      <v>34590</v>
    </nc>
  </rcc>
  <rcc rId="30873" sId="5">
    <oc r="D98">
      <v>8370</v>
    </oc>
    <nc r="D98">
      <v>8530</v>
    </nc>
  </rcc>
  <rcc rId="30874" sId="5">
    <oc r="D99">
      <v>45040</v>
    </oc>
    <nc r="D99">
      <v>45670</v>
    </nc>
  </rcc>
  <rcc rId="30875" sId="5">
    <oc r="D100">
      <v>30955</v>
    </oc>
    <nc r="D100">
      <v>31190</v>
    </nc>
  </rcc>
  <rcc rId="30876" sId="5">
    <oc r="D101">
      <v>31110</v>
    </oc>
    <nc r="D101">
      <v>31605</v>
    </nc>
  </rcc>
  <rcc rId="30877" sId="5">
    <oc r="D102">
      <v>17465</v>
    </oc>
    <nc r="D102">
      <v>17775</v>
    </nc>
  </rcc>
  <rcc rId="30878" sId="5">
    <oc r="D103">
      <v>14630</v>
    </oc>
    <nc r="D103">
      <v>14890</v>
    </nc>
  </rcc>
  <rcc rId="30879" sId="5">
    <oc r="D104">
      <v>23840</v>
    </oc>
    <nc r="D104">
      <v>23915</v>
    </nc>
  </rcc>
  <rcc rId="30880" sId="5">
    <oc r="D105">
      <v>4340</v>
    </oc>
    <nc r="D105">
      <v>4450</v>
    </nc>
  </rcc>
  <rcc rId="30881" sId="5">
    <oc r="D106">
      <v>9245</v>
    </oc>
    <nc r="D106">
      <v>9495</v>
    </nc>
  </rcc>
  <rcc rId="30882" sId="5">
    <oc r="D108">
      <v>98055</v>
    </oc>
    <nc r="D108">
      <v>98325</v>
    </nc>
  </rcc>
  <rcc rId="30883" sId="5">
    <oc r="D109">
      <v>35150</v>
    </oc>
    <nc r="D109">
      <v>35190</v>
    </nc>
  </rcc>
  <rcc rId="30884" sId="5">
    <oc r="D110">
      <v>14930</v>
    </oc>
    <nc r="D110">
      <v>15310</v>
    </nc>
  </rcc>
  <rcc rId="30885" sId="5">
    <oc r="D111">
      <v>26770</v>
    </oc>
    <nc r="D111">
      <v>27315</v>
    </nc>
  </rcc>
  <rcc rId="30886" sId="5">
    <oc r="D112">
      <v>5415</v>
    </oc>
    <nc r="D112">
      <v>5625</v>
    </nc>
  </rcc>
  <rcc rId="30887" sId="5">
    <oc r="D113">
      <v>19970</v>
    </oc>
    <nc r="D113">
      <v>19975</v>
    </nc>
  </rcc>
  <rcc rId="30888" sId="5">
    <oc r="D114">
      <v>11870</v>
    </oc>
    <nc r="D114">
      <v>12125</v>
    </nc>
  </rcc>
  <rcc rId="30889" sId="5">
    <oc r="D115">
      <v>47190</v>
    </oc>
    <nc r="D115">
      <v>47540</v>
    </nc>
  </rcc>
  <rcc rId="30890" sId="5">
    <oc r="D116">
      <v>36100</v>
    </oc>
    <nc r="D116">
      <v>36505</v>
    </nc>
  </rcc>
  <rcc rId="30891" sId="5">
    <oc r="D117">
      <v>96485</v>
    </oc>
    <nc r="D117">
      <v>96795</v>
    </nc>
  </rcc>
  <rcc rId="30892" sId="5">
    <oc r="D118">
      <v>40670</v>
    </oc>
    <nc r="D118">
      <v>41035</v>
    </nc>
  </rcc>
  <rcc rId="30893" sId="5">
    <oc r="D119">
      <v>2455</v>
    </oc>
    <nc r="D119">
      <v>2680</v>
    </nc>
  </rcc>
  <rcc rId="30894" sId="5">
    <oc r="D120">
      <v>87175</v>
    </oc>
    <nc r="D120">
      <v>87425</v>
    </nc>
  </rcc>
  <rcc rId="30895" sId="5">
    <oc r="D121">
      <v>83865</v>
    </oc>
    <nc r="D121">
      <v>84165</v>
    </nc>
  </rcc>
  <rcc rId="30896" sId="5">
    <oc r="D122">
      <v>15810</v>
    </oc>
    <nc r="D122">
      <v>15880</v>
    </nc>
  </rcc>
  <rcc rId="30897" sId="5">
    <oc r="D123">
      <v>5225</v>
    </oc>
    <nc r="D123">
      <v>5305</v>
    </nc>
  </rcc>
  <rcc rId="30898" sId="5">
    <oc r="D124">
      <v>8740</v>
    </oc>
    <nc r="D124">
      <v>8860</v>
    </nc>
  </rcc>
  <rcc rId="30899" sId="5">
    <oc r="D125">
      <v>10055</v>
    </oc>
    <nc r="D125">
      <v>10240</v>
    </nc>
  </rcc>
  <rcc rId="30900" sId="5">
    <oc r="D126">
      <v>31505</v>
    </oc>
    <nc r="D126">
      <v>31860</v>
    </nc>
  </rcc>
  <rcc rId="30901" sId="5">
    <oc r="D127">
      <v>61370</v>
    </oc>
    <nc r="D127">
      <v>62055</v>
    </nc>
  </rcc>
  <rcc rId="30902" sId="5">
    <oc r="D128">
      <v>9640</v>
    </oc>
    <nc r="D128">
      <v>10130</v>
    </nc>
  </rcc>
  <rcc rId="30903" sId="5">
    <oc r="D129">
      <v>15900</v>
    </oc>
    <nc r="D129">
      <v>16070</v>
    </nc>
  </rcc>
  <rcc rId="30904" sId="5">
    <oc r="D131">
      <v>8445</v>
    </oc>
    <nc r="D131">
      <v>8570</v>
    </nc>
  </rcc>
  <rcc rId="30905" sId="5">
    <oc r="D132">
      <v>9650</v>
    </oc>
    <nc r="D132">
      <v>9815</v>
    </nc>
  </rcc>
  <rcc rId="30906" sId="5">
    <oc r="D133">
      <v>19150</v>
    </oc>
    <nc r="D133">
      <v>19290</v>
    </nc>
  </rcc>
  <rcc rId="30907" sId="5">
    <oc r="D134">
      <v>18150</v>
    </oc>
    <nc r="D134">
      <v>18410</v>
    </nc>
  </rcc>
  <rcc rId="30908" sId="5">
    <oc r="D135">
      <v>31090</v>
    </oc>
    <nc r="D135">
      <v>31455</v>
    </nc>
  </rcc>
  <rcc rId="30909" sId="5">
    <oc r="D136">
      <v>59005</v>
    </oc>
    <nc r="D136">
      <v>59290</v>
    </nc>
  </rcc>
  <rcc rId="30910" sId="5">
    <oc r="D137">
      <v>29220</v>
    </oc>
    <nc r="D137">
      <v>29470</v>
    </nc>
  </rcc>
  <rcc rId="30911" sId="5">
    <oc r="D138">
      <v>29020</v>
    </oc>
    <nc r="D138">
      <v>29405</v>
    </nc>
  </rcc>
  <rcc rId="30912" sId="5">
    <oc r="D139">
      <v>40790</v>
    </oc>
    <nc r="D139">
      <v>40985</v>
    </nc>
  </rcc>
  <rcc rId="30913" sId="5">
    <oc r="D140">
      <v>19120</v>
    </oc>
    <nc r="D140">
      <v>19320</v>
    </nc>
  </rcc>
  <rcc rId="30914" sId="5">
    <oc r="D141">
      <v>9475</v>
    </oc>
    <nc r="D141">
      <v>9575</v>
    </nc>
  </rcc>
  <rcc rId="30915" sId="5">
    <oc r="D142">
      <v>27765</v>
    </oc>
    <nc r="D142">
      <v>27935</v>
    </nc>
  </rcc>
  <rcc rId="30916" sId="5">
    <oc r="D143">
      <v>41695</v>
    </oc>
    <nc r="D143">
      <v>41860</v>
    </nc>
  </rcc>
  <rcc rId="30917" sId="5">
    <oc r="D144">
      <v>57905</v>
    </oc>
    <nc r="D144">
      <v>58320</v>
    </nc>
  </rcc>
  <rcc rId="30918" sId="5">
    <oc r="D145">
      <v>10770</v>
    </oc>
    <nc r="D145">
      <v>11030</v>
    </nc>
  </rcc>
  <rcc rId="30919" sId="5">
    <oc r="D146">
      <v>12850</v>
    </oc>
    <nc r="D146">
      <v>13140</v>
    </nc>
  </rcc>
  <rcc rId="30920" sId="5">
    <oc r="D147">
      <v>30075</v>
    </oc>
    <nc r="D147">
      <v>30595</v>
    </nc>
  </rcc>
  <rcc rId="30921" sId="5">
    <oc r="D148">
      <v>13700</v>
    </oc>
    <nc r="D148">
      <v>13735</v>
    </nc>
  </rcc>
  <rcc rId="30922" sId="5">
    <oc r="D149">
      <v>40450</v>
    </oc>
    <nc r="D149">
      <v>40565</v>
    </nc>
  </rcc>
  <rcc rId="30923" sId="5">
    <oc r="D150">
      <v>39100</v>
    </oc>
    <nc r="D150">
      <v>39270</v>
    </nc>
  </rcc>
  <rcc rId="30924" sId="5">
    <oc r="D151">
      <v>44990</v>
    </oc>
    <nc r="D151">
      <v>45225</v>
    </nc>
  </rcc>
  <rcc rId="30925" sId="5">
    <oc r="D152">
      <v>23430</v>
    </oc>
    <nc r="D152">
      <v>23620</v>
    </nc>
  </rcc>
  <rcc rId="30926" sId="5">
    <oc r="D154">
      <v>29075</v>
    </oc>
    <nc r="D154">
      <v>29210</v>
    </nc>
  </rcc>
  <rcc rId="30927" sId="5">
    <oc r="D155">
      <v>77550</v>
    </oc>
    <nc r="D155">
      <v>78140</v>
    </nc>
  </rcc>
  <rcc rId="30928" sId="5">
    <oc r="D156">
      <v>25190</v>
    </oc>
    <nc r="D156">
      <v>25520</v>
    </nc>
  </rcc>
  <rcc rId="30929" sId="5">
    <oc r="D157">
      <v>36605</v>
    </oc>
    <nc r="D157">
      <v>36965</v>
    </nc>
  </rcc>
  <rcc rId="30930" sId="5">
    <oc r="D158">
      <v>4915</v>
    </oc>
    <nc r="D158">
      <v>5130</v>
    </nc>
  </rcc>
  <rcc rId="30931" sId="5">
    <oc r="D159">
      <v>7810</v>
    </oc>
    <nc r="D159">
      <v>7940</v>
    </nc>
  </rcc>
  <rcc rId="30932" sId="5">
    <oc r="D160">
      <v>14195</v>
    </oc>
    <nc r="D160">
      <v>14640</v>
    </nc>
  </rcc>
  <rcc rId="30933" sId="5">
    <oc r="D161">
      <v>92155</v>
    </oc>
    <nc r="D161">
      <v>92220</v>
    </nc>
  </rcc>
  <rcc rId="30934" sId="5">
    <oc r="D162">
      <v>74595</v>
    </oc>
    <nc r="D162">
      <v>74910</v>
    </nc>
  </rcc>
  <rcc rId="30935" sId="5">
    <oc r="D163">
      <v>20315</v>
    </oc>
    <nc r="D163">
      <v>20585</v>
    </nc>
  </rcc>
  <rcc rId="30936" sId="5">
    <oc r="D164">
      <v>46545</v>
    </oc>
    <nc r="D164">
      <v>46550</v>
    </nc>
  </rcc>
  <rcc rId="30937" sId="5">
    <oc r="D166">
      <v>23230</v>
    </oc>
    <nc r="D166">
      <v>23810</v>
    </nc>
  </rcc>
  <rcc rId="30938" sId="5">
    <oc r="D167">
      <v>1195</v>
    </oc>
    <nc r="D167">
      <v>1330</v>
    </nc>
  </rcc>
  <rcc rId="30939" sId="5">
    <oc r="D168">
      <v>13490</v>
    </oc>
    <nc r="D168">
      <v>13595</v>
    </nc>
  </rcc>
  <rcc rId="30940" sId="5">
    <oc r="D169">
      <v>12945</v>
    </oc>
    <nc r="D169">
      <v>13080</v>
    </nc>
  </rcc>
  <rcc rId="30941" sId="5">
    <oc r="D170">
      <v>10860</v>
    </oc>
    <nc r="D170">
      <v>11030</v>
    </nc>
  </rcc>
  <rcc rId="30942" sId="5">
    <oc r="D171">
      <v>70925</v>
    </oc>
    <nc r="D171">
      <v>71220</v>
    </nc>
  </rcc>
  <rcc rId="30943" sId="5">
    <oc r="D172">
      <v>40090</v>
    </oc>
    <nc r="D172">
      <v>40310</v>
    </nc>
  </rcc>
  <rcc rId="30944" sId="5">
    <oc r="D173">
      <v>19480</v>
    </oc>
    <nc r="D173">
      <v>19825</v>
    </nc>
  </rcc>
  <rcc rId="30945" sId="5">
    <oc r="D174">
      <v>10340</v>
    </oc>
    <nc r="D174">
      <v>10500</v>
    </nc>
  </rcc>
  <rcc rId="30946" sId="5">
    <oc r="D175">
      <v>52555</v>
    </oc>
    <nc r="D175">
      <v>53155</v>
    </nc>
  </rcc>
  <rcc rId="30947" sId="5">
    <oc r="D176">
      <v>45270</v>
    </oc>
    <nc r="D176">
      <v>45375</v>
    </nc>
  </rcc>
  <rcc rId="30948" sId="5">
    <oc r="D177">
      <v>33880</v>
    </oc>
    <nc r="D177">
      <v>34275</v>
    </nc>
  </rcc>
  <rcc rId="30949" sId="5">
    <oc r="D179">
      <v>49480</v>
    </oc>
    <nc r="D179">
      <v>49935</v>
    </nc>
  </rcc>
  <rcc rId="30950" sId="5">
    <oc r="D180">
      <v>39085</v>
    </oc>
    <nc r="D180">
      <v>39395</v>
    </nc>
  </rcc>
  <rcc rId="30951" sId="5">
    <oc r="D181">
      <v>10205</v>
    </oc>
    <nc r="D181">
      <v>10450</v>
    </nc>
  </rcc>
  <rcc rId="30952" sId="5">
    <oc r="D182">
      <v>9085</v>
    </oc>
    <nc r="D182">
      <v>9290</v>
    </nc>
  </rcc>
  <rcc rId="30953" sId="5">
    <oc r="D183">
      <v>31565</v>
    </oc>
    <nc r="D183">
      <v>31755</v>
    </nc>
  </rcc>
  <rcc rId="30954" sId="5">
    <oc r="D184">
      <v>23750</v>
    </oc>
    <nc r="D184">
      <v>23840</v>
    </nc>
  </rcc>
  <rcc rId="30955" sId="5">
    <oc r="D185">
      <v>10645</v>
    </oc>
    <nc r="D185">
      <v>10900</v>
    </nc>
  </rcc>
  <rcc rId="30956" sId="5">
    <oc r="D186">
      <v>18625</v>
    </oc>
    <nc r="D186">
      <v>19280</v>
    </nc>
  </rcc>
  <rcc rId="30957" sId="5">
    <oc r="D187">
      <v>40530</v>
    </oc>
    <nc r="D187">
      <v>40600</v>
    </nc>
  </rcc>
  <rcc rId="30958" sId="5">
    <oc r="D188">
      <v>13360</v>
    </oc>
    <nc r="D188">
      <v>13495</v>
    </nc>
  </rcc>
  <rcc rId="30959" sId="5">
    <oc r="D189">
      <v>123570</v>
    </oc>
    <nc r="D189">
      <v>123900</v>
    </nc>
  </rcc>
  <rcc rId="30960" sId="5">
    <oc r="D190">
      <v>7340</v>
    </oc>
    <nc r="D190">
      <v>7690</v>
    </nc>
  </rcc>
  <rcc rId="30961" sId="5">
    <oc r="D191">
      <v>25920</v>
    </oc>
    <nc r="D191">
      <v>26525</v>
    </nc>
  </rcc>
  <rcc rId="30962" sId="5">
    <oc r="D192">
      <v>33305</v>
    </oc>
    <nc r="D192">
      <v>33751</v>
    </nc>
  </rcc>
  <rcc rId="30963" sId="5">
    <oc r="D193">
      <v>26985</v>
    </oc>
    <nc r="D193">
      <v>27500</v>
    </nc>
  </rcc>
  <rcc rId="30964" sId="5">
    <oc r="D195">
      <v>10185</v>
    </oc>
    <nc r="D195">
      <v>10270</v>
    </nc>
  </rcc>
  <rcc rId="30965" sId="5">
    <oc r="D196">
      <v>22975</v>
    </oc>
    <nc r="D196">
      <v>23370</v>
    </nc>
  </rcc>
  <rcc rId="30966" sId="5">
    <oc r="D198">
      <v>17790</v>
    </oc>
    <nc r="D198">
      <v>18020</v>
    </nc>
  </rcc>
  <rcc rId="30967" sId="5">
    <oc r="D199">
      <v>16365</v>
    </oc>
    <nc r="D199">
      <v>16395</v>
    </nc>
  </rcc>
  <rcc rId="30968" sId="5">
    <oc r="D201">
      <v>15900</v>
    </oc>
    <nc r="D201">
      <v>16140</v>
    </nc>
  </rcc>
  <rcc rId="30969" sId="5">
    <oc r="E6">
      <v>13895</v>
    </oc>
    <nc r="E6"/>
  </rcc>
  <rcc rId="30970" sId="5">
    <oc r="E7">
      <v>5600</v>
    </oc>
    <nc r="E7"/>
  </rcc>
  <rcc rId="30971" sId="5">
    <oc r="E8">
      <v>15285</v>
    </oc>
    <nc r="E8"/>
  </rcc>
  <rcc rId="30972" sId="5">
    <oc r="E9">
      <v>10655</v>
    </oc>
    <nc r="E9"/>
  </rcc>
  <rcc rId="30973" sId="5">
    <oc r="E10">
      <v>20280</v>
    </oc>
    <nc r="E10"/>
  </rcc>
  <rcc rId="30974" sId="5">
    <oc r="E11">
      <v>45650</v>
    </oc>
    <nc r="E11"/>
  </rcc>
  <rcc rId="30975" sId="5">
    <oc r="E12">
      <v>20575</v>
    </oc>
    <nc r="E12"/>
  </rcc>
  <rcc rId="30976" sId="5">
    <oc r="E13">
      <v>13750</v>
    </oc>
    <nc r="E13"/>
  </rcc>
  <rcc rId="30977" sId="5">
    <oc r="E14">
      <v>70725</v>
    </oc>
    <nc r="E14"/>
  </rcc>
  <rcc rId="30978" sId="5">
    <oc r="E15">
      <v>20265</v>
    </oc>
    <nc r="E15"/>
  </rcc>
  <rcc rId="30979" sId="5">
    <oc r="E16">
      <v>6915</v>
    </oc>
    <nc r="E16"/>
  </rcc>
  <rcc rId="30980" sId="5">
    <oc r="E17">
      <v>32850</v>
    </oc>
    <nc r="E17"/>
  </rcc>
  <rcc rId="30981" sId="5">
    <oc r="E18">
      <v>18620</v>
    </oc>
    <nc r="E18"/>
  </rcc>
  <rcc rId="30982" sId="5">
    <oc r="E19">
      <v>13590</v>
    </oc>
    <nc r="E19"/>
  </rcc>
  <rcc rId="30983" sId="5">
    <oc r="E20">
      <v>53400</v>
    </oc>
    <nc r="E20"/>
  </rcc>
  <rcc rId="30984" sId="5">
    <oc r="E21">
      <v>70360</v>
    </oc>
    <nc r="E21"/>
  </rcc>
  <rcc rId="30985" sId="5">
    <oc r="E22">
      <v>53990</v>
    </oc>
    <nc r="E22"/>
  </rcc>
  <rcc rId="30986" sId="5">
    <oc r="E23">
      <v>11515</v>
    </oc>
    <nc r="E23"/>
  </rcc>
  <rcc rId="30987" sId="5">
    <oc r="E24">
      <v>7905</v>
    </oc>
    <nc r="E24"/>
  </rcc>
  <rcc rId="30988" sId="5">
    <oc r="E25">
      <v>14560</v>
    </oc>
    <nc r="E25"/>
  </rcc>
  <rcc rId="30989" sId="5">
    <oc r="E26">
      <v>9080</v>
    </oc>
    <nc r="E26"/>
  </rcc>
  <rcc rId="30990" sId="5">
    <oc r="E27">
      <v>4330</v>
    </oc>
    <nc r="E27"/>
  </rcc>
  <rcc rId="30991" sId="5">
    <oc r="E28">
      <v>6635</v>
    </oc>
    <nc r="E28"/>
  </rcc>
  <rcc rId="30992" sId="5">
    <oc r="E29">
      <v>22150</v>
    </oc>
    <nc r="E29"/>
  </rcc>
  <rcc rId="30993" sId="5">
    <oc r="E30">
      <v>61740</v>
    </oc>
    <nc r="E30"/>
  </rcc>
  <rcc rId="30994" sId="5">
    <oc r="E31">
      <v>20060</v>
    </oc>
    <nc r="E31"/>
  </rcc>
  <rcc rId="30995" sId="5">
    <oc r="E32">
      <v>19045</v>
    </oc>
    <nc r="E32"/>
  </rcc>
  <rcc rId="30996" sId="5">
    <oc r="E33">
      <v>55360</v>
    </oc>
    <nc r="E33"/>
  </rcc>
  <rcc rId="30997" sId="5">
    <oc r="E34">
      <v>13710</v>
    </oc>
    <nc r="E34"/>
  </rcc>
  <rcc rId="30998" sId="5">
    <oc r="E35">
      <v>10800</v>
    </oc>
    <nc r="E35"/>
  </rcc>
  <rcc rId="30999" sId="5">
    <oc r="E36">
      <v>69805</v>
    </oc>
    <nc r="E36"/>
  </rcc>
  <rcc rId="31000" sId="5">
    <oc r="E37">
      <v>27110</v>
    </oc>
    <nc r="E37"/>
  </rcc>
  <rcc rId="31001" sId="5">
    <oc r="E38">
      <v>91950</v>
    </oc>
    <nc r="E38"/>
  </rcc>
  <rcc rId="31002" sId="5">
    <oc r="E39">
      <v>12385</v>
    </oc>
    <nc r="E39"/>
  </rcc>
  <rcc rId="31003" sId="5">
    <oc r="E40">
      <v>64860</v>
    </oc>
    <nc r="E40"/>
  </rcc>
  <rcc rId="31004" sId="5">
    <oc r="E41">
      <v>19280</v>
    </oc>
    <nc r="E41"/>
  </rcc>
  <rcc rId="31005" sId="5">
    <oc r="E42">
      <v>107935</v>
    </oc>
    <nc r="E42"/>
  </rcc>
  <rcc rId="31006" sId="5">
    <oc r="E43">
      <v>14220</v>
    </oc>
    <nc r="E43"/>
  </rcc>
  <rcc rId="31007" sId="5">
    <oc r="E44">
      <v>23605</v>
    </oc>
    <nc r="E44"/>
  </rcc>
  <rcc rId="31008" sId="5">
    <oc r="E45">
      <v>20285</v>
    </oc>
    <nc r="E45"/>
  </rcc>
  <rcc rId="31009" sId="5">
    <oc r="E46">
      <v>360</v>
    </oc>
    <nc r="E46"/>
  </rcc>
  <rcc rId="31010" sId="5">
    <oc r="E47">
      <v>10695</v>
    </oc>
    <nc r="E47"/>
  </rcc>
  <rcc rId="31011" sId="5">
    <oc r="E48">
      <v>25440</v>
    </oc>
    <nc r="E48"/>
  </rcc>
  <rcc rId="31012" sId="5">
    <oc r="E49">
      <v>34895</v>
    </oc>
    <nc r="E49"/>
  </rcc>
  <rcc rId="31013" sId="5">
    <oc r="E50">
      <v>19195</v>
    </oc>
    <nc r="E50"/>
  </rcc>
  <rcc rId="31014" sId="5">
    <oc r="E51">
      <v>2430</v>
    </oc>
    <nc r="E51"/>
  </rcc>
  <rcc rId="31015" sId="5">
    <oc r="E52">
      <v>22390</v>
    </oc>
    <nc r="E52"/>
  </rcc>
  <rcc rId="31016" sId="5">
    <oc r="E53">
      <v>36595</v>
    </oc>
    <nc r="E53"/>
  </rcc>
  <rcc rId="31017" sId="5">
    <oc r="E54">
      <v>42295</v>
    </oc>
    <nc r="E54"/>
  </rcc>
  <rcc rId="31018" sId="5">
    <oc r="E55">
      <v>8375</v>
    </oc>
    <nc r="E55"/>
  </rcc>
  <rcc rId="31019" sId="5">
    <oc r="E56">
      <v>264245</v>
    </oc>
    <nc r="E56"/>
  </rcc>
  <rcc rId="31020" sId="5">
    <oc r="E57">
      <v>31990</v>
    </oc>
    <nc r="E57"/>
  </rcc>
  <rcc rId="31021" sId="5">
    <oc r="E58">
      <v>8150</v>
    </oc>
    <nc r="E58"/>
  </rcc>
  <rcc rId="31022" sId="5">
    <oc r="E59">
      <v>66895</v>
    </oc>
    <nc r="E59"/>
  </rcc>
  <rcc rId="31023" sId="5">
    <oc r="E61">
      <v>3515</v>
    </oc>
    <nc r="E61"/>
  </rcc>
  <rcc rId="31024" sId="5">
    <oc r="E62">
      <v>8655</v>
    </oc>
    <nc r="E62"/>
  </rcc>
  <rcc rId="31025" sId="5">
    <oc r="E63">
      <v>1430</v>
    </oc>
    <nc r="E63"/>
  </rcc>
  <rcc rId="31026" sId="5">
    <oc r="E64">
      <v>19490</v>
    </oc>
    <nc r="E64"/>
  </rcc>
  <rcc rId="31027" sId="5">
    <oc r="E65">
      <v>6970</v>
    </oc>
    <nc r="E65"/>
  </rcc>
  <rcc rId="31028" sId="5">
    <oc r="E66">
      <v>23455</v>
    </oc>
    <nc r="E66"/>
  </rcc>
  <rcc rId="31029" sId="5">
    <oc r="E67">
      <v>28395</v>
    </oc>
    <nc r="E67"/>
  </rcc>
  <rcc rId="31030" sId="5">
    <oc r="E68">
      <v>5850</v>
    </oc>
    <nc r="E68"/>
  </rcc>
  <rcc rId="31031" sId="5">
    <oc r="E70">
      <v>20570</v>
    </oc>
    <nc r="E70"/>
  </rcc>
  <rcc rId="31032" sId="5">
    <oc r="E71">
      <v>36475</v>
    </oc>
    <nc r="E71"/>
  </rcc>
  <rcc rId="31033" sId="5">
    <oc r="E72">
      <v>33090</v>
    </oc>
    <nc r="E72"/>
  </rcc>
  <rcc rId="31034" sId="5">
    <oc r="E73">
      <v>3935</v>
    </oc>
    <nc r="E73"/>
  </rcc>
  <rcc rId="31035" sId="5">
    <oc r="E74">
      <v>7465</v>
    </oc>
    <nc r="E74"/>
  </rcc>
  <rcc rId="31036" sId="5">
    <oc r="E75">
      <v>5630</v>
    </oc>
    <nc r="E75"/>
  </rcc>
  <rcc rId="31037" sId="5">
    <oc r="E76">
      <v>58160</v>
    </oc>
    <nc r="E76"/>
  </rcc>
  <rcc rId="31038" sId="5">
    <oc r="E77">
      <v>12280</v>
    </oc>
    <nc r="E77"/>
  </rcc>
  <rcc rId="31039" sId="5">
    <oc r="E78">
      <v>12295</v>
    </oc>
    <nc r="E78"/>
  </rcc>
  <rcc rId="31040" sId="5">
    <oc r="E79">
      <v>9110</v>
    </oc>
    <nc r="E79"/>
  </rcc>
  <rcc rId="31041" sId="5">
    <oc r="E80">
      <v>7490</v>
    </oc>
    <nc r="E80"/>
  </rcc>
  <rcc rId="31042" sId="5">
    <oc r="E81">
      <v>10590</v>
    </oc>
    <nc r="E81"/>
  </rcc>
  <rcc rId="31043" sId="5">
    <oc r="E82">
      <v>2195</v>
    </oc>
    <nc r="E82"/>
  </rcc>
  <rcc rId="31044" sId="5">
    <oc r="E83">
      <v>15790</v>
    </oc>
    <nc r="E83"/>
  </rcc>
  <rcc rId="31045" sId="5">
    <oc r="E84">
      <v>105</v>
    </oc>
    <nc r="E84"/>
  </rcc>
  <rcc rId="31046" sId="5">
    <oc r="E85">
      <v>25640</v>
    </oc>
    <nc r="E85"/>
  </rcc>
  <rcc rId="31047" sId="5">
    <oc r="E86">
      <v>27310</v>
    </oc>
    <nc r="E86"/>
  </rcc>
  <rcc rId="31048" sId="5">
    <oc r="E87">
      <v>8795</v>
    </oc>
    <nc r="E87"/>
  </rcc>
  <rcc rId="31049" sId="5">
    <oc r="E88">
      <v>3030</v>
    </oc>
    <nc r="E88"/>
  </rcc>
  <rcc rId="31050" sId="5">
    <oc r="E89">
      <v>38395</v>
    </oc>
    <nc r="E89"/>
  </rcc>
  <rcc rId="31051" sId="5">
    <oc r="E90">
      <v>27410</v>
    </oc>
    <nc r="E90"/>
  </rcc>
  <rcc rId="31052" sId="5">
    <oc r="E91">
      <v>67820</v>
    </oc>
    <nc r="E91"/>
  </rcc>
  <rcc rId="31053" sId="5">
    <oc r="E92">
      <v>40430</v>
    </oc>
    <nc r="E92"/>
  </rcc>
  <rcc rId="31054" sId="5">
    <oc r="E94">
      <v>2115</v>
    </oc>
    <nc r="E94"/>
  </rcc>
  <rcc rId="31055" sId="5">
    <oc r="E95">
      <v>20770</v>
    </oc>
    <nc r="E95"/>
  </rcc>
  <rcc rId="31056" sId="5">
    <oc r="E96">
      <v>9055</v>
    </oc>
    <nc r="E96"/>
  </rcc>
  <rcc rId="31057" sId="5">
    <oc r="E97">
      <v>34590</v>
    </oc>
    <nc r="E97"/>
  </rcc>
  <rcc rId="31058" sId="5">
    <oc r="E98">
      <v>8530</v>
    </oc>
    <nc r="E98"/>
  </rcc>
  <rcc rId="31059" sId="5">
    <oc r="E99">
      <v>45670</v>
    </oc>
    <nc r="E99"/>
  </rcc>
  <rcc rId="31060" sId="5">
    <oc r="E100">
      <v>31190</v>
    </oc>
    <nc r="E100"/>
  </rcc>
  <rcc rId="31061" sId="5">
    <oc r="E101">
      <v>31605</v>
    </oc>
    <nc r="E101"/>
  </rcc>
  <rcc rId="31062" sId="5">
    <oc r="E102">
      <v>17775</v>
    </oc>
    <nc r="E102"/>
  </rcc>
  <rcc rId="31063" sId="5">
    <oc r="E103">
      <v>14890</v>
    </oc>
    <nc r="E103"/>
  </rcc>
  <rcc rId="31064" sId="5">
    <oc r="E104">
      <v>23915</v>
    </oc>
    <nc r="E104"/>
  </rcc>
  <rcc rId="31065" sId="5">
    <oc r="E105">
      <v>4450</v>
    </oc>
    <nc r="E105"/>
  </rcc>
  <rcc rId="31066" sId="5">
    <oc r="E106">
      <v>9495</v>
    </oc>
    <nc r="E106"/>
  </rcc>
  <rcc rId="31067" sId="5">
    <oc r="E107">
      <v>5480</v>
    </oc>
    <nc r="E107"/>
  </rcc>
  <rcc rId="31068" sId="5">
    <oc r="E108">
      <v>98325</v>
    </oc>
    <nc r="E108"/>
  </rcc>
  <rcc rId="31069" sId="5">
    <oc r="E109">
      <v>35190</v>
    </oc>
    <nc r="E109"/>
  </rcc>
  <rcc rId="31070" sId="5">
    <oc r="E110">
      <v>15310</v>
    </oc>
    <nc r="E110"/>
  </rcc>
  <rcc rId="31071" sId="5">
    <oc r="E111">
      <v>27315</v>
    </oc>
    <nc r="E111"/>
  </rcc>
  <rcc rId="31072" sId="5">
    <oc r="E112">
      <v>5625</v>
    </oc>
    <nc r="E112"/>
  </rcc>
  <rcc rId="31073" sId="5">
    <oc r="E113">
      <v>19975</v>
    </oc>
    <nc r="E113"/>
  </rcc>
  <rcc rId="31074" sId="5">
    <oc r="E114">
      <v>12125</v>
    </oc>
    <nc r="E114"/>
  </rcc>
  <rcc rId="31075" sId="5">
    <oc r="E115">
      <v>47540</v>
    </oc>
    <nc r="E115"/>
  </rcc>
  <rcc rId="31076" sId="5">
    <oc r="E116">
      <v>36505</v>
    </oc>
    <nc r="E116"/>
  </rcc>
  <rcc rId="31077" sId="5">
    <oc r="E117">
      <v>96795</v>
    </oc>
    <nc r="E117"/>
  </rcc>
  <rcc rId="31078" sId="5">
    <oc r="E118">
      <v>41035</v>
    </oc>
    <nc r="E118"/>
  </rcc>
  <rcc rId="31079" sId="5">
    <oc r="E119">
      <v>2680</v>
    </oc>
    <nc r="E119"/>
  </rcc>
  <rcc rId="31080" sId="5">
    <oc r="E120">
      <v>87425</v>
    </oc>
    <nc r="E120"/>
  </rcc>
  <rcc rId="31081" sId="5">
    <oc r="E121">
      <v>84165</v>
    </oc>
    <nc r="E121"/>
  </rcc>
  <rcc rId="31082" sId="5">
    <oc r="E122">
      <v>15880</v>
    </oc>
    <nc r="E122"/>
  </rcc>
  <rcc rId="31083" sId="5">
    <oc r="E123">
      <v>5305</v>
    </oc>
    <nc r="E123"/>
  </rcc>
  <rcc rId="31084" sId="5">
    <oc r="E124">
      <v>8860</v>
    </oc>
    <nc r="E124"/>
  </rcc>
  <rcc rId="31085" sId="5">
    <oc r="E125">
      <v>10240</v>
    </oc>
    <nc r="E125"/>
  </rcc>
  <rcc rId="31086" sId="5">
    <oc r="E126">
      <v>31860</v>
    </oc>
    <nc r="E126"/>
  </rcc>
  <rcc rId="31087" sId="5">
    <oc r="E127">
      <v>62055</v>
    </oc>
    <nc r="E127"/>
  </rcc>
  <rcc rId="31088" sId="5">
    <oc r="E128">
      <v>10130</v>
    </oc>
    <nc r="E128"/>
  </rcc>
  <rcc rId="31089" sId="5">
    <oc r="E129">
      <v>16070</v>
    </oc>
    <nc r="E129"/>
  </rcc>
  <rcc rId="31090" sId="5">
    <oc r="E130">
      <v>12530</v>
    </oc>
    <nc r="E130"/>
  </rcc>
  <rcc rId="31091" sId="5">
    <oc r="E131">
      <v>8570</v>
    </oc>
    <nc r="E131"/>
  </rcc>
  <rcc rId="31092" sId="5">
    <oc r="E132">
      <v>9815</v>
    </oc>
    <nc r="E132"/>
  </rcc>
  <rcc rId="31093" sId="5">
    <oc r="E133">
      <v>19290</v>
    </oc>
    <nc r="E133"/>
  </rcc>
  <rcc rId="31094" sId="5">
    <oc r="E134">
      <v>18410</v>
    </oc>
    <nc r="E134"/>
  </rcc>
  <rcc rId="31095" sId="5">
    <oc r="E135">
      <v>31455</v>
    </oc>
    <nc r="E135"/>
  </rcc>
  <rcc rId="31096" sId="5">
    <oc r="E136">
      <v>59290</v>
    </oc>
    <nc r="E136"/>
  </rcc>
  <rcc rId="31097" sId="5">
    <oc r="E137">
      <v>29470</v>
    </oc>
    <nc r="E137"/>
  </rcc>
  <rcc rId="31098" sId="5">
    <oc r="E138">
      <v>29405</v>
    </oc>
    <nc r="E138"/>
  </rcc>
  <rcc rId="31099" sId="5">
    <oc r="E139">
      <v>40985</v>
    </oc>
    <nc r="E139"/>
  </rcc>
  <rcc rId="31100" sId="5">
    <oc r="E140">
      <v>19320</v>
    </oc>
    <nc r="E140"/>
  </rcc>
  <rcc rId="31101" sId="5">
    <oc r="E141">
      <v>9575</v>
    </oc>
    <nc r="E141"/>
  </rcc>
  <rcc rId="31102" sId="5">
    <oc r="E142">
      <v>27935</v>
    </oc>
    <nc r="E142"/>
  </rcc>
  <rcc rId="31103" sId="5">
    <oc r="E143">
      <v>41860</v>
    </oc>
    <nc r="E143"/>
  </rcc>
  <rcc rId="31104" sId="5">
    <oc r="E144">
      <v>58320</v>
    </oc>
    <nc r="E144"/>
  </rcc>
  <rcc rId="31105" sId="5">
    <oc r="E145">
      <v>11030</v>
    </oc>
    <nc r="E145"/>
  </rcc>
  <rcc rId="31106" sId="5">
    <oc r="E146">
      <v>13140</v>
    </oc>
    <nc r="E146"/>
  </rcc>
  <rcc rId="31107" sId="5">
    <oc r="E147">
      <v>30595</v>
    </oc>
    <nc r="E147"/>
  </rcc>
  <rcc rId="31108" sId="5">
    <oc r="E148">
      <v>13735</v>
    </oc>
    <nc r="E148"/>
  </rcc>
  <rcc rId="31109" sId="5">
    <oc r="E149">
      <v>40565</v>
    </oc>
    <nc r="E149"/>
  </rcc>
  <rcc rId="31110" sId="5">
    <oc r="E150">
      <v>39270</v>
    </oc>
    <nc r="E150"/>
  </rcc>
  <rcc rId="31111" sId="5">
    <oc r="E151">
      <v>45225</v>
    </oc>
    <nc r="E151"/>
  </rcc>
  <rcc rId="31112" sId="5">
    <oc r="E152">
      <v>23620</v>
    </oc>
    <nc r="E152"/>
  </rcc>
  <rcc rId="31113" sId="5">
    <oc r="E153">
      <v>1405</v>
    </oc>
    <nc r="E153"/>
  </rcc>
  <rcc rId="31114" sId="5">
    <oc r="E154">
      <v>29210</v>
    </oc>
    <nc r="E154"/>
  </rcc>
  <rcc rId="31115" sId="5">
    <oc r="E155">
      <v>78140</v>
    </oc>
    <nc r="E155"/>
  </rcc>
  <rcc rId="31116" sId="5">
    <oc r="E156">
      <v>25520</v>
    </oc>
    <nc r="E156"/>
  </rcc>
  <rcc rId="31117" sId="5">
    <oc r="E157">
      <v>36965</v>
    </oc>
    <nc r="E157"/>
  </rcc>
  <rcc rId="31118" sId="5">
    <oc r="E158">
      <v>5130</v>
    </oc>
    <nc r="E158"/>
  </rcc>
  <rcc rId="31119" sId="5">
    <oc r="E159">
      <v>7940</v>
    </oc>
    <nc r="E159"/>
  </rcc>
  <rcc rId="31120" sId="5">
    <oc r="E160">
      <v>14640</v>
    </oc>
    <nc r="E160"/>
  </rcc>
  <rcc rId="31121" sId="5">
    <oc r="E161">
      <v>92220</v>
    </oc>
    <nc r="E161"/>
  </rcc>
  <rcc rId="31122" sId="5">
    <oc r="E162">
      <v>74910</v>
    </oc>
    <nc r="E162"/>
  </rcc>
  <rcc rId="31123" sId="5">
    <oc r="E163">
      <v>20585</v>
    </oc>
    <nc r="E163"/>
  </rcc>
  <rcc rId="31124" sId="5">
    <oc r="E164">
      <v>46550</v>
    </oc>
    <nc r="E164"/>
  </rcc>
  <rcc rId="31125" sId="5">
    <oc r="E166">
      <v>23810</v>
    </oc>
    <nc r="E166"/>
  </rcc>
  <rcc rId="31126" sId="5">
    <oc r="E167">
      <v>1330</v>
    </oc>
    <nc r="E167"/>
  </rcc>
  <rcc rId="31127" sId="5">
    <oc r="E168">
      <v>13595</v>
    </oc>
    <nc r="E168"/>
  </rcc>
  <rcc rId="31128" sId="5">
    <oc r="E169">
      <v>13080</v>
    </oc>
    <nc r="E169"/>
  </rcc>
  <rcc rId="31129" sId="5">
    <oc r="E170">
      <v>11030</v>
    </oc>
    <nc r="E170"/>
  </rcc>
  <rcc rId="31130" sId="5">
    <oc r="E171">
      <v>71220</v>
    </oc>
    <nc r="E171"/>
  </rcc>
  <rcc rId="31131" sId="5">
    <oc r="E172">
      <v>40310</v>
    </oc>
    <nc r="E172"/>
  </rcc>
  <rcc rId="31132" sId="5">
    <oc r="E173">
      <v>19825</v>
    </oc>
    <nc r="E173"/>
  </rcc>
  <rcc rId="31133" sId="5">
    <oc r="E174">
      <v>10500</v>
    </oc>
    <nc r="E174"/>
  </rcc>
  <rcc rId="31134" sId="5">
    <oc r="E175">
      <v>53155</v>
    </oc>
    <nc r="E175"/>
  </rcc>
  <rcc rId="31135" sId="5">
    <oc r="E176">
      <v>45375</v>
    </oc>
    <nc r="E176"/>
  </rcc>
  <rcc rId="31136" sId="5">
    <oc r="E177">
      <v>34275</v>
    </oc>
    <nc r="E177"/>
  </rcc>
  <rcc rId="31137" sId="5">
    <oc r="E179">
      <v>49935</v>
    </oc>
    <nc r="E179"/>
  </rcc>
  <rcc rId="31138" sId="5">
    <oc r="E180">
      <v>39395</v>
    </oc>
    <nc r="E180"/>
  </rcc>
  <rcc rId="31139" sId="5">
    <oc r="E181">
      <v>10450</v>
    </oc>
    <nc r="E181"/>
  </rcc>
  <rcc rId="31140" sId="5">
    <oc r="E182">
      <v>9290</v>
    </oc>
    <nc r="E182"/>
  </rcc>
  <rcc rId="31141" sId="5">
    <oc r="E183">
      <v>31755</v>
    </oc>
    <nc r="E183"/>
  </rcc>
  <rcc rId="31142" sId="5">
    <oc r="E184">
      <v>23840</v>
    </oc>
    <nc r="E184"/>
  </rcc>
  <rcc rId="31143" sId="5">
    <oc r="E185">
      <v>10900</v>
    </oc>
    <nc r="E185"/>
  </rcc>
  <rcc rId="31144" sId="5">
    <oc r="E186">
      <v>19280</v>
    </oc>
    <nc r="E186"/>
  </rcc>
  <rcc rId="31145" sId="5">
    <oc r="E187">
      <v>40600</v>
    </oc>
    <nc r="E187"/>
  </rcc>
  <rcc rId="31146" sId="5">
    <oc r="E188">
      <v>13495</v>
    </oc>
    <nc r="E188"/>
  </rcc>
  <rcc rId="31147" sId="5">
    <oc r="E189">
      <v>123900</v>
    </oc>
    <nc r="E189"/>
  </rcc>
  <rcc rId="31148" sId="5">
    <oc r="E190">
      <v>7690</v>
    </oc>
    <nc r="E190"/>
  </rcc>
  <rcc rId="31149" sId="5">
    <oc r="E191">
      <v>26525</v>
    </oc>
    <nc r="E191"/>
  </rcc>
  <rcc rId="31150" sId="5">
    <oc r="E192">
      <v>33751</v>
    </oc>
    <nc r="E192"/>
  </rcc>
  <rcc rId="31151" sId="5">
    <oc r="E193">
      <v>27500</v>
    </oc>
    <nc r="E193"/>
  </rcc>
  <rcc rId="31152" sId="5">
    <oc r="E194">
      <v>10225</v>
    </oc>
    <nc r="E194"/>
  </rcc>
  <rcc rId="31153" sId="5">
    <oc r="E195">
      <v>10270</v>
    </oc>
    <nc r="E195"/>
  </rcc>
  <rcc rId="31154" sId="5">
    <oc r="E196">
      <v>23370</v>
    </oc>
    <nc r="E196"/>
  </rcc>
  <rcc rId="31155" sId="5">
    <oc r="E197">
      <v>9575</v>
    </oc>
    <nc r="E197"/>
  </rcc>
  <rcc rId="31156" sId="5">
    <oc r="E198">
      <v>18020</v>
    </oc>
    <nc r="E198"/>
  </rcc>
  <rcc rId="31157" sId="5">
    <oc r="E199">
      <v>16395</v>
    </oc>
    <nc r="E199"/>
  </rcc>
  <rcc rId="31158" sId="5">
    <oc r="E200">
      <v>23010</v>
    </oc>
    <nc r="E200"/>
  </rcc>
  <rcc rId="31159" sId="5">
    <oc r="E201">
      <v>16140</v>
    </oc>
    <nc r="E201"/>
  </rcc>
  <rcc rId="31160" sId="16" numFmtId="19">
    <oc r="D2">
      <v>45069</v>
    </oc>
    <nc r="D2">
      <v>45101</v>
    </nc>
  </rcc>
  <rcc rId="31161" sId="16" numFmtId="19">
    <oc r="E2">
      <v>45100</v>
    </oc>
    <nc r="E2">
      <v>45128</v>
    </nc>
  </rcc>
  <rcc rId="31162" sId="16">
    <oc r="F1" t="inlineStr">
      <is>
        <t>Июнь</t>
      </is>
    </oc>
    <nc r="F1" t="inlineStr">
      <is>
        <t>Июль</t>
      </is>
    </nc>
  </rcc>
  <rcc rId="31163" sId="16">
    <oc r="D4">
      <v>923</v>
    </oc>
    <nc r="D4">
      <v>945</v>
    </nc>
  </rcc>
  <rfmt sheetId="16" sqref="D7" start="0" length="0">
    <dxf>
      <fill>
        <patternFill>
          <bgColor theme="4" tint="0.79998168889431442"/>
        </patternFill>
      </fill>
    </dxf>
  </rfmt>
  <rcc rId="31164" sId="16">
    <oc r="D8">
      <v>775</v>
    </oc>
    <nc r="D8">
      <v>795</v>
    </nc>
  </rcc>
  <rcc rId="31165" sId="16">
    <oc r="D9">
      <v>1588</v>
    </oc>
    <nc r="D9">
      <v>1639</v>
    </nc>
  </rcc>
  <rcc rId="31166" sId="16">
    <oc r="D11">
      <v>26650</v>
    </oc>
    <nc r="D11">
      <v>26750</v>
    </nc>
  </rcc>
  <rcc rId="31167" sId="16">
    <oc r="D12">
      <v>16362</v>
    </oc>
    <nc r="D12">
      <v>16465</v>
    </nc>
  </rcc>
  <rfmt sheetId="16" sqref="D13" start="0" length="0">
    <dxf>
      <fill>
        <patternFill>
          <bgColor theme="4" tint="0.79998168889431442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1168" sId="16">
    <oc r="D17">
      <v>27107</v>
    </oc>
    <nc r="D17">
      <v>27325</v>
    </nc>
  </rcc>
  <rcc rId="31169" sId="16">
    <oc r="D18">
      <v>1731</v>
    </oc>
    <nc r="D18">
      <v>2220</v>
    </nc>
  </rcc>
  <rcc rId="31170" sId="16">
    <oc r="D19">
      <v>20003</v>
    </oc>
    <nc r="D19">
      <v>20005</v>
    </nc>
  </rcc>
  <rcc rId="31171" sId="16">
    <oc r="D20">
      <v>40886</v>
    </oc>
    <nc r="D20">
      <v>40926</v>
    </nc>
  </rcc>
  <rcc rId="31172" sId="16">
    <oc r="D21">
      <v>646</v>
    </oc>
    <nc r="D21">
      <v>661</v>
    </nc>
  </rcc>
  <rcc rId="31173" sId="16">
    <oc r="D25">
      <v>75643</v>
    </oc>
    <nc r="D25">
      <v>76200</v>
    </nc>
  </rcc>
  <rcc rId="31174" sId="16">
    <oc r="D26">
      <v>15787</v>
    </oc>
    <nc r="D26">
      <v>16465</v>
    </nc>
  </rcc>
  <rcc rId="31175" sId="16">
    <oc r="E4">
      <v>945</v>
    </oc>
    <nc r="E4">
      <v>966</v>
    </nc>
  </rcc>
  <rcc rId="31176" sId="16">
    <oc r="E8">
      <v>795</v>
    </oc>
    <nc r="E8">
      <v>814</v>
    </nc>
  </rcc>
  <rcc rId="31177" sId="16">
    <oc r="E9">
      <v>1639</v>
    </oc>
    <nc r="E9">
      <v>1653</v>
    </nc>
  </rcc>
  <rcc rId="31178" sId="16">
    <oc r="E11">
      <v>26750</v>
    </oc>
    <nc r="E11">
      <v>26850</v>
    </nc>
  </rcc>
  <rfmt sheetId="16" sqref="E12">
    <dxf>
      <fill>
        <patternFill>
          <bgColor rgb="FFFFFF00"/>
        </patternFill>
      </fill>
    </dxf>
  </rfmt>
  <rfmt sheetId="16" sqref="E13">
    <dxf>
      <fill>
        <patternFill>
          <bgColor rgb="FFFFFF00"/>
        </patternFill>
      </fill>
    </dxf>
  </rfmt>
  <rcc rId="31179" sId="16">
    <oc r="G16" t="inlineStr">
      <is>
        <t>&gt;8096</t>
      </is>
    </oc>
    <nc r="G16" t="inlineStr">
      <is>
        <t>&gt;8099</t>
      </is>
    </nc>
  </rcc>
  <rcc rId="31180" sId="16">
    <oc r="E17">
      <v>27325</v>
    </oc>
    <nc r="E17">
      <v>27500</v>
    </nc>
  </rcc>
  <rcc rId="31181" sId="16">
    <oc r="E18">
      <v>2220</v>
    </oc>
    <nc r="E18">
      <v>2634</v>
    </nc>
  </rcc>
  <rcc rId="31182" sId="16">
    <oc r="E21">
      <v>661</v>
    </oc>
    <nc r="E21">
      <v>674</v>
    </nc>
  </rcc>
  <rcc rId="31183" sId="16">
    <oc r="E26">
      <v>16465</v>
    </oc>
    <nc r="E26">
      <v>17100</v>
    </nc>
  </rcc>
  <rcc rId="31184" sId="16">
    <oc r="E25">
      <v>76200</v>
    </oc>
    <nc r="E25">
      <v>76653</v>
    </nc>
  </rcc>
  <rfmt sheetId="16" sqref="E20">
    <dxf>
      <fill>
        <patternFill>
          <bgColor rgb="FFFFFF00"/>
        </patternFill>
      </fill>
    </dxf>
  </rfmt>
  <rfmt sheetId="16" sqref="E12">
    <dxf>
      <fill>
        <patternFill>
          <bgColor theme="0"/>
        </patternFill>
      </fill>
    </dxf>
  </rfmt>
  <rcc rId="31185" sId="16">
    <oc r="E12">
      <v>16465</v>
    </oc>
    <nc r="E12">
      <v>16524</v>
    </nc>
  </rcc>
  <rfmt sheetId="16" sqref="D7:D15">
    <dxf>
      <fill>
        <patternFill>
          <bgColor theme="0"/>
        </patternFill>
      </fill>
    </dxf>
  </rfmt>
  <rcc rId="31186" sId="16">
    <oc r="E20">
      <v>40926</v>
    </oc>
    <nc r="E20">
      <v>41738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58" sId="16">
    <nc r="E20">
      <v>40926</v>
    </nc>
  </rcc>
  <rfmt sheetId="16" sqref="K19" start="0" length="0">
    <dxf>
      <numFmt numFmtId="19" formatCode="dd/mm/yyyy"/>
    </dxf>
  </rfmt>
  <rcc rId="35259" sId="16" numFmtId="19">
    <oc r="G19">
      <v>45128</v>
    </oc>
    <nc r="G19"/>
  </rcc>
  <rcc rId="35260" sId="16" numFmtId="19">
    <oc r="H19">
      <v>45132</v>
    </oc>
    <nc r="H19"/>
  </rcc>
  <rcc rId="35261" sId="16" numFmtId="19">
    <oc r="I19">
      <v>45159</v>
    </oc>
    <nc r="I19"/>
  </rcc>
  <rcc rId="35262" sId="16" numFmtId="19">
    <oc r="J19">
      <v>45191</v>
    </oc>
    <nc r="J19"/>
  </rcc>
  <rcc rId="35263" sId="16">
    <oc r="G20" t="inlineStr">
      <is>
        <t>40738</t>
      </is>
    </oc>
    <nc r="G20"/>
  </rcc>
  <rcc rId="35264" sId="16">
    <oc r="H20">
      <v>40784</v>
    </oc>
    <nc r="H20"/>
  </rcc>
  <rcc rId="35265" sId="16">
    <oc r="I20">
      <v>40782</v>
    </oc>
    <nc r="I20"/>
  </rcc>
  <rcc rId="35266" sId="16">
    <oc r="J20">
      <v>40815</v>
    </oc>
    <nc r="J20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80" sId="16">
    <nc r="E9">
      <v>1738</v>
    </nc>
  </rcc>
  <rcc rId="35281" sId="16">
    <nc r="E13">
      <v>24914</v>
    </nc>
  </rcc>
  <rcc rId="35282" sId="16">
    <nc r="E12">
      <v>16820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96" sId="1">
    <nc r="D8">
      <v>7313</v>
    </nc>
  </rcc>
  <rcc rId="35297" sId="1">
    <nc r="D9">
      <v>3125</v>
    </nc>
  </rcc>
  <rcc rId="35298" sId="1">
    <nc r="D10">
      <v>15336</v>
    </nc>
  </rcc>
  <rcc rId="35299" sId="1">
    <nc r="D11">
      <v>20355</v>
    </nc>
  </rcc>
  <rcc rId="35300" sId="1">
    <nc r="D13">
      <v>7223</v>
    </nc>
  </rcc>
  <rcc rId="35301" sId="1">
    <nc r="D14">
      <v>5359</v>
    </nc>
  </rcc>
  <rcc rId="35302" sId="1">
    <nc r="D15">
      <v>4593</v>
    </nc>
  </rcc>
  <rcc rId="35303" sId="1">
    <nc r="D16">
      <v>8164</v>
    </nc>
  </rcc>
  <rcc rId="35304" sId="1">
    <nc r="D18">
      <v>12444</v>
    </nc>
  </rcc>
  <rcc rId="35305" sId="1">
    <nc r="D19">
      <v>3468</v>
    </nc>
  </rcc>
  <rcc rId="35306" sId="1">
    <nc r="D20">
      <v>11061</v>
    </nc>
  </rcc>
  <rcc rId="35307" sId="1">
    <nc r="D21">
      <v>13591</v>
    </nc>
  </rcc>
  <rcc rId="35308" sId="1">
    <nc r="D30">
      <v>4361</v>
    </nc>
  </rcc>
  <rcc rId="35309" sId="1">
    <nc r="D31">
      <v>4128</v>
    </nc>
  </rcc>
  <rcc rId="35310" sId="1">
    <nc r="D33">
      <v>20055</v>
    </nc>
  </rcc>
  <rcc rId="35311" sId="1">
    <nc r="D34">
      <v>14822</v>
    </nc>
  </rcc>
  <rcc rId="35312" sId="1">
    <nc r="D36">
      <v>15914</v>
    </nc>
  </rcc>
  <rcc rId="35313" sId="1">
    <nc r="D37">
      <v>2692</v>
    </nc>
  </rcc>
  <rcc rId="35314" sId="1">
    <nc r="D38">
      <v>29777</v>
    </nc>
  </rcc>
  <rcc rId="35315" sId="1">
    <nc r="D39">
      <v>24620</v>
    </nc>
  </rcc>
  <rcc rId="35316" sId="1">
    <nc r="D45">
      <v>13191</v>
    </nc>
  </rcc>
  <rcc rId="35317" sId="1">
    <nc r="D46">
      <v>7758</v>
    </nc>
  </rcc>
  <rcc rId="35318" sId="1">
    <nc r="D47">
      <v>1507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19" sId="10" numFmtId="34">
    <oc r="C8">
      <v>3339.7</v>
    </oc>
    <nc r="C8">
      <v>3527.3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20" sId="3">
    <nc r="E7">
      <v>13630</v>
    </nc>
  </rcc>
  <rcc rId="35321" sId="3">
    <nc r="E8">
      <v>920</v>
    </nc>
  </rcc>
  <rcc rId="35322" sId="3">
    <nc r="E9">
      <v>15480</v>
    </nc>
  </rcc>
  <rcc rId="35323" sId="3">
    <nc r="E10">
      <v>14420</v>
    </nc>
  </rcc>
  <rcc rId="35324" sId="3">
    <nc r="E11">
      <v>930</v>
    </nc>
  </rcc>
  <rcc rId="35325" sId="3">
    <nc r="E12">
      <v>29280</v>
    </nc>
  </rcc>
  <rcc rId="35326" sId="3">
    <nc r="E13">
      <v>11790</v>
    </nc>
  </rcc>
  <rcc rId="35327" sId="3">
    <nc r="E14">
      <v>19220</v>
    </nc>
  </rcc>
  <rcc rId="35328" sId="3">
    <nc r="E15">
      <v>4585</v>
    </nc>
  </rcc>
  <rcc rId="35329" sId="3">
    <nc r="E16">
      <v>77845</v>
    </nc>
  </rcc>
  <rcc rId="35330" sId="3">
    <nc r="E17">
      <v>41800</v>
    </nc>
  </rcc>
  <rcc rId="35331" sId="3">
    <nc r="E18">
      <v>15870</v>
    </nc>
  </rcc>
  <rcc rId="35332" sId="3">
    <nc r="E19">
      <v>156610</v>
    </nc>
  </rcc>
  <rcc rId="35333" sId="3">
    <nc r="E20">
      <v>6145</v>
    </nc>
  </rcc>
  <rcc rId="35334" sId="3">
    <nc r="E21">
      <v>14135</v>
    </nc>
  </rcc>
  <rcc rId="35335" sId="3">
    <nc r="E22">
      <v>13465</v>
    </nc>
  </rcc>
  <rcc rId="35336" sId="3">
    <nc r="E23">
      <v>38510</v>
    </nc>
  </rcc>
  <rcc rId="35337" sId="3">
    <nc r="E24">
      <v>54105</v>
    </nc>
  </rcc>
  <rcc rId="35338" sId="3">
    <nc r="E25">
      <v>12165</v>
    </nc>
  </rcc>
  <rcc rId="35339" sId="3">
    <nc r="E26">
      <v>15</v>
    </nc>
  </rcc>
  <rcc rId="35340" sId="3">
    <nc r="E27">
      <v>37265</v>
    </nc>
  </rcc>
  <rcc rId="35341" sId="3">
    <nc r="E28">
      <v>32330</v>
    </nc>
  </rcc>
  <rcc rId="35342" sId="3">
    <nc r="E29">
      <v>32910</v>
    </nc>
  </rcc>
  <rcc rId="35343" sId="3">
    <nc r="E30">
      <v>31995</v>
    </nc>
  </rcc>
  <rcc rId="35344" sId="3">
    <nc r="E31">
      <v>65855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45" sId="4">
    <nc r="E7">
      <v>8355</v>
    </nc>
  </rcc>
  <rcc rId="35346" sId="4">
    <nc r="E8">
      <v>53105</v>
    </nc>
  </rcc>
  <rcc rId="35347" sId="4">
    <nc r="E9">
      <v>6230</v>
    </nc>
  </rcc>
  <rcc rId="35348" sId="4">
    <nc r="E10">
      <v>23765</v>
    </nc>
  </rcc>
  <rcc rId="35349" sId="4">
    <nc r="E11">
      <v>13985</v>
    </nc>
  </rcc>
  <rcc rId="35350" sId="4">
    <nc r="E12">
      <v>46530</v>
    </nc>
  </rcc>
  <rcc rId="35351" sId="4">
    <nc r="E13">
      <v>17725</v>
    </nc>
  </rcc>
  <rcc rId="35352" sId="4">
    <nc r="E14">
      <v>9635</v>
    </nc>
  </rcc>
  <rcc rId="35353" sId="4">
    <nc r="E15">
      <v>28345</v>
    </nc>
  </rcc>
  <rcc rId="35354" sId="4">
    <nc r="E16">
      <v>29800</v>
    </nc>
  </rcc>
  <rcc rId="35355" sId="4">
    <nc r="E17">
      <v>31365</v>
    </nc>
  </rcc>
  <rcc rId="35356" sId="4">
    <nc r="E18">
      <v>34020</v>
    </nc>
  </rcc>
  <rcc rId="35357" sId="4">
    <nc r="E19">
      <v>54370</v>
    </nc>
  </rcc>
  <rcc rId="35358" sId="4">
    <nc r="E20">
      <v>4560</v>
    </nc>
  </rcc>
  <rcc rId="35359" sId="4">
    <nc r="E21">
      <v>9355</v>
    </nc>
  </rcc>
  <rcc rId="35360" sId="4">
    <nc r="E22">
      <v>22810</v>
    </nc>
  </rcc>
  <rcc rId="35361" sId="4">
    <nc r="E23">
      <v>49370</v>
    </nc>
  </rcc>
  <rcc rId="35362" sId="4">
    <nc r="E24">
      <v>31135</v>
    </nc>
  </rcc>
  <rcc rId="35363" sId="4">
    <nc r="E25">
      <v>35145</v>
    </nc>
  </rcc>
  <rcc rId="35364" sId="4">
    <nc r="E26">
      <v>17320</v>
    </nc>
  </rcc>
  <rcc rId="35365" sId="4">
    <nc r="E27">
      <v>15665</v>
    </nc>
  </rcc>
  <rcc rId="35366" sId="4">
    <nc r="E28">
      <v>58400</v>
    </nc>
  </rcc>
  <rcc rId="35367" sId="4">
    <nc r="E29">
      <v>34825</v>
    </nc>
  </rcc>
  <rcc rId="35368" sId="4">
    <nc r="E31">
      <v>22300</v>
    </nc>
  </rcc>
  <rcc rId="35369" sId="4">
    <nc r="E32">
      <v>30560</v>
    </nc>
  </rcc>
  <rcc rId="35370" sId="4">
    <nc r="E33">
      <v>38690</v>
    </nc>
  </rcc>
  <rcc rId="35371" sId="4">
    <nc r="E34">
      <v>19895</v>
    </nc>
  </rcc>
  <rfmt sheetId="4" sqref="D35" start="0" length="0">
    <dxf>
      <fill>
        <patternFill patternType="none">
          <bgColor indexed="65"/>
        </patternFill>
      </fill>
    </dxf>
  </rfmt>
  <rfmt sheetId="4" sqref="E35" start="0" length="0">
    <dxf>
      <fill>
        <patternFill patternType="none">
          <bgColor indexed="65"/>
        </patternFill>
      </fill>
    </dxf>
  </rfmt>
  <rcc rId="35372" sId="4" odxf="1" dxf="1">
    <oc r="F35">
      <v>40</v>
    </oc>
    <nc r="F35">
      <f>E35-D35</f>
    </nc>
    <odxf>
      <fill>
        <patternFill>
          <bgColor rgb="FFFF0000"/>
        </patternFill>
      </fill>
    </odxf>
    <ndxf>
      <fill>
        <patternFill>
          <bgColor indexed="9"/>
        </patternFill>
      </fill>
    </ndxf>
  </rcc>
  <rcc rId="35373" sId="4">
    <nc r="E35">
      <v>11860</v>
    </nc>
  </rcc>
  <rcmt sheetId="4" cell="F35" guid="{00000000-0000-0000-0000-000000000000}" action="delete" author="HP"/>
  <rcc rId="35374" sId="4">
    <nc r="D35">
      <v>11855</v>
    </nc>
  </rcc>
  <rcc rId="35375" sId="4">
    <oc r="G35">
      <v>11815</v>
    </oc>
    <nc r="G35"/>
  </rcc>
  <rcc rId="35376" sId="4">
    <nc r="E36">
      <v>49675</v>
    </nc>
  </rcc>
  <rcc rId="35377" sId="4">
    <nc r="E37">
      <v>39350</v>
    </nc>
  </rcc>
  <rcc rId="35378" sId="4">
    <nc r="E38">
      <v>12735</v>
    </nc>
  </rcc>
  <rcc rId="35379" sId="4">
    <nc r="E39">
      <v>42705</v>
    </nc>
  </rcc>
  <rcc rId="35380" sId="4">
    <nc r="E40">
      <v>38100</v>
    </nc>
  </rcc>
  <rcc rId="35381" sId="4">
    <nc r="E41">
      <v>4605</v>
    </nc>
  </rcc>
  <rcc rId="35382" sId="4">
    <nc r="E42">
      <v>101510</v>
    </nc>
  </rcc>
  <rcc rId="35383" sId="4">
    <nc r="E43">
      <v>10295</v>
    </nc>
  </rcc>
  <rcc rId="35384" sId="4">
    <nc r="E44">
      <v>2625</v>
    </nc>
  </rcc>
  <rcc rId="35385" sId="4">
    <nc r="E45">
      <v>88365</v>
    </nc>
  </rcc>
  <rcc rId="35386" sId="4">
    <nc r="E46">
      <v>9290</v>
    </nc>
  </rcc>
  <rcc rId="35387" sId="4">
    <nc r="E47">
      <v>11755</v>
    </nc>
  </rcc>
  <rcc rId="35388" sId="4">
    <nc r="E48">
      <v>54790</v>
    </nc>
  </rcc>
  <rcc rId="35389" sId="4">
    <nc r="E49">
      <v>15030</v>
    </nc>
  </rcc>
  <rcc rId="35390" sId="4">
    <nc r="E50">
      <v>32510</v>
    </nc>
  </rcc>
  <rcc rId="35391" sId="4">
    <nc r="E51">
      <v>16265</v>
    </nc>
  </rcc>
  <rcc rId="35392" sId="4">
    <nc r="E52">
      <v>10005</v>
    </nc>
  </rcc>
  <rcc rId="35393" sId="4">
    <nc r="E53">
      <v>20165</v>
    </nc>
  </rcc>
  <rcc rId="35394" sId="4">
    <nc r="E54">
      <v>6145</v>
    </nc>
  </rcc>
  <rcc rId="35395" sId="4">
    <nc r="E55">
      <v>55030</v>
    </nc>
  </rcc>
  <rcc rId="35396" sId="4">
    <nc r="E56">
      <v>52640</v>
    </nc>
  </rcc>
  <rcc rId="35397" sId="4">
    <nc r="E57">
      <v>5970</v>
    </nc>
  </rcc>
  <rcc rId="35398" sId="4">
    <nc r="E58">
      <v>29410</v>
    </nc>
  </rcc>
  <rcc rId="35399" sId="4">
    <nc r="E59">
      <v>13505</v>
    </nc>
  </rcc>
  <rcc rId="35400" sId="4">
    <oc r="G60">
      <f>F30+F35</f>
    </oc>
    <nc r="G60">
      <f>F30</f>
    </nc>
  </rcc>
  <rcc rId="35401" sId="4">
    <oc r="F60">
      <f>SUM(F7:F59)</f>
    </oc>
    <nc r="F60">
      <f>SUM(F7:F59)</f>
    </nc>
  </rcc>
  <rcc rId="35402" sId="2">
    <oc r="B116" t="inlineStr">
      <is>
        <t>Чикова О.В.</t>
      </is>
    </oc>
    <nc r="B116" t="inlineStr">
      <is>
        <t>Тишина М.А.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19">
    <dxf>
      <fill>
        <patternFill>
          <bgColor theme="0"/>
        </patternFill>
      </fill>
    </dxf>
  </rfmt>
  <rcc rId="35403" sId="5">
    <nc r="E6">
      <v>14585</v>
    </nc>
  </rcc>
  <rcc rId="35404" sId="5">
    <nc r="E7">
      <v>5810</v>
    </nc>
  </rcc>
  <rcc rId="35405" sId="5">
    <nc r="E8">
      <v>17720</v>
    </nc>
  </rcc>
  <rcc rId="35406" sId="5">
    <nc r="E9">
      <v>11770</v>
    </nc>
  </rcc>
  <rcc rId="35407" sId="5">
    <nc r="E10">
      <v>21410</v>
    </nc>
  </rcc>
  <rcc rId="35408" sId="5">
    <nc r="E11">
      <v>45750</v>
    </nc>
  </rcc>
  <rcc rId="35409" sId="5">
    <nc r="E12">
      <v>21595</v>
    </nc>
  </rcc>
  <rcc rId="35410" sId="5">
    <nc r="E13">
      <v>14255</v>
    </nc>
  </rcc>
  <rcc rId="35411" sId="5">
    <nc r="E15">
      <v>20275</v>
    </nc>
  </rcc>
  <rcc rId="35412" sId="5">
    <nc r="E16">
      <v>7520</v>
    </nc>
  </rcc>
  <rcc rId="35413" sId="5">
    <nc r="E17">
      <v>33340</v>
    </nc>
  </rcc>
  <rcc rId="35414" sId="5">
    <nc r="E18">
      <v>19370</v>
    </nc>
  </rcc>
  <rcc rId="35415" sId="5">
    <nc r="E19">
      <v>14480</v>
    </nc>
  </rcc>
  <rcc rId="35416" sId="5">
    <nc r="E20">
      <v>55165</v>
    </nc>
  </rcc>
  <rcc rId="35417" sId="5">
    <nc r="E21">
      <v>71105</v>
    </nc>
  </rcc>
  <rcc rId="35418" sId="5">
    <nc r="E22">
      <v>55405</v>
    </nc>
  </rcc>
  <rcc rId="35419" sId="5">
    <nc r="E23">
      <v>12160</v>
    </nc>
  </rcc>
  <rcc rId="35420" sId="5">
    <nc r="E24">
      <v>8570</v>
    </nc>
  </rcc>
  <rcc rId="35421" sId="5">
    <nc r="E25">
      <v>14560</v>
    </nc>
  </rcc>
  <rcc rId="35422" sId="5">
    <nc r="E26">
      <v>9410</v>
    </nc>
  </rcc>
  <rcc rId="35423" sId="5">
    <nc r="E27">
      <v>5175</v>
    </nc>
  </rcc>
  <rcc rId="35424" sId="5">
    <nc r="E28">
      <v>7130</v>
    </nc>
  </rcc>
  <rcc rId="35425" sId="5">
    <nc r="E29">
      <v>23705</v>
    </nc>
  </rcc>
  <rcc rId="35426" sId="5">
    <nc r="E30">
      <v>62960</v>
    </nc>
  </rcc>
  <rcc rId="35427" sId="5">
    <nc r="E31">
      <v>20835</v>
    </nc>
  </rcc>
  <rcc rId="35428" sId="5">
    <nc r="E32">
      <v>19525</v>
    </nc>
  </rcc>
  <rcc rId="35429" sId="5">
    <nc r="E33">
      <v>55875</v>
    </nc>
  </rcc>
  <rcc rId="35430" sId="5">
    <nc r="E34">
      <v>14260</v>
    </nc>
  </rcc>
  <rcc rId="35431" sId="5">
    <nc r="E35">
      <v>11115</v>
    </nc>
  </rcc>
  <rcc rId="35432" sId="5">
    <nc r="E36">
      <v>70775</v>
    </nc>
  </rcc>
  <rcc rId="35433" sId="5">
    <nc r="E37">
      <v>28075</v>
    </nc>
  </rcc>
  <rcc rId="35434" sId="5">
    <nc r="E38">
      <v>93460</v>
    </nc>
  </rcc>
  <rcc rId="35435" sId="5">
    <nc r="E39">
      <v>12975</v>
    </nc>
  </rcc>
  <rcc rId="35436" sId="5">
    <nc r="E40">
      <v>65525</v>
    </nc>
  </rcc>
  <rcc rId="35437" sId="5">
    <nc r="E41">
      <v>20015</v>
    </nc>
  </rcc>
  <rcc rId="35438" sId="5">
    <nc r="E42">
      <v>109355</v>
    </nc>
  </rcc>
  <rcc rId="35439" sId="5">
    <nc r="E43">
      <v>14930</v>
    </nc>
  </rcc>
  <rcc rId="35440" sId="5">
    <nc r="E44">
      <v>23695</v>
    </nc>
  </rcc>
  <rcc rId="35441" sId="5">
    <nc r="E45">
      <v>20830</v>
    </nc>
  </rcc>
  <rcc rId="35442" sId="5">
    <nc r="E46">
      <v>835</v>
    </nc>
  </rcc>
  <rcc rId="35443" sId="5">
    <nc r="E47">
      <v>12475</v>
    </nc>
  </rcc>
  <rcc rId="35444" sId="5">
    <nc r="E48">
      <v>25850</v>
    </nc>
  </rcc>
  <rcc rId="35445" sId="5">
    <nc r="E49">
      <v>35540</v>
    </nc>
  </rcc>
  <rcc rId="35446" sId="5">
    <nc r="E50">
      <v>19860</v>
    </nc>
  </rcc>
  <rcc rId="35447" sId="5">
    <nc r="E51">
      <v>3205</v>
    </nc>
  </rcc>
  <rcc rId="35448" sId="5">
    <nc r="E52">
      <v>23235</v>
    </nc>
  </rcc>
  <rcc rId="35449" sId="5">
    <nc r="E53">
      <v>36995</v>
    </nc>
  </rcc>
  <rcc rId="35450" sId="5">
    <nc r="E54">
      <v>43590</v>
    </nc>
  </rcc>
  <rcc rId="35451" sId="5">
    <nc r="E55">
      <v>9370</v>
    </nc>
  </rcc>
  <rcc rId="35452" sId="5">
    <nc r="E56">
      <v>267300</v>
    </nc>
  </rcc>
  <rcc rId="35453" sId="5">
    <nc r="E57">
      <v>32880</v>
    </nc>
  </rcc>
  <rcc rId="35454" sId="5">
    <nc r="E58">
      <v>9875</v>
    </nc>
  </rcc>
  <rcc rId="35455" sId="5">
    <nc r="E59">
      <v>67205</v>
    </nc>
  </rcc>
  <rcc rId="35456" sId="5">
    <nc r="E61">
      <v>4190</v>
    </nc>
  </rcc>
  <rcc rId="35457" sId="5">
    <nc r="E62">
      <v>9230</v>
    </nc>
  </rcc>
  <rcc rId="35458" sId="5">
    <nc r="E63">
      <v>2135</v>
    </nc>
  </rcc>
  <rcc rId="35459" sId="5">
    <nc r="E64">
      <v>20520</v>
    </nc>
  </rcc>
  <rcc rId="35460" sId="5">
    <nc r="E65">
      <v>7425</v>
    </nc>
  </rcc>
  <rcc rId="35461" sId="5">
    <nc r="E66">
      <v>24250</v>
    </nc>
  </rcc>
  <rcc rId="35462" sId="5">
    <nc r="E67">
      <v>32100</v>
    </nc>
  </rcc>
  <rcc rId="35463" sId="5">
    <nc r="E68">
      <v>6080</v>
    </nc>
  </rcc>
  <rcc rId="35464" sId="5">
    <nc r="E70">
      <v>20780</v>
    </nc>
  </rcc>
  <rcc rId="35465" sId="5">
    <nc r="E71">
      <v>37030</v>
    </nc>
  </rcc>
  <rcc rId="35466" sId="5">
    <nc r="E72">
      <v>33970</v>
    </nc>
  </rcc>
  <rcc rId="35467" sId="5">
    <nc r="E73">
      <v>3970</v>
    </nc>
  </rcc>
  <rcc rId="35468" sId="5">
    <nc r="E74">
      <v>8085</v>
    </nc>
  </rcc>
  <rcc rId="35469" sId="5">
    <nc r="E75">
      <v>6000</v>
    </nc>
  </rcc>
  <rcc rId="35470" sId="5">
    <nc r="E76">
      <v>61320</v>
    </nc>
  </rcc>
  <rcc rId="35471" sId="5">
    <nc r="E77">
      <v>12805</v>
    </nc>
  </rcc>
  <rcc rId="35472" sId="5">
    <nc r="E78">
      <v>12540</v>
    </nc>
  </rcc>
  <rcc rId="35473" sId="5">
    <nc r="E79">
      <v>9895</v>
    </nc>
  </rcc>
  <rcc rId="35474" sId="5">
    <nc r="E80">
      <v>8475</v>
    </nc>
  </rcc>
  <rcc rId="35475" sId="5">
    <nc r="E81">
      <v>10995</v>
    </nc>
  </rcc>
  <rcc rId="35476" sId="5">
    <nc r="E82">
      <v>2420</v>
    </nc>
  </rcc>
  <rcc rId="35477" sId="5">
    <nc r="E83">
      <v>16055</v>
    </nc>
  </rcc>
  <rcc rId="35478" sId="5">
    <nc r="E84">
      <v>240</v>
    </nc>
  </rcc>
  <rcc rId="35479" sId="5">
    <nc r="E85">
      <v>26050</v>
    </nc>
  </rcc>
  <rcc rId="35480" sId="5">
    <nc r="E86">
      <v>27570</v>
    </nc>
  </rcc>
  <rcc rId="35481" sId="5">
    <nc r="E87">
      <v>9035</v>
    </nc>
  </rcc>
  <rcc rId="35482" sId="5">
    <nc r="E88">
      <v>3145</v>
    </nc>
  </rcc>
  <rcc rId="35483" sId="5">
    <nc r="E89">
      <v>42055</v>
    </nc>
  </rcc>
  <rcc rId="35484" sId="5">
    <nc r="E90">
      <v>27670</v>
    </nc>
  </rcc>
  <rcc rId="35485" sId="5">
    <nc r="E91">
      <v>69550</v>
    </nc>
  </rcc>
  <rcc rId="35486" sId="5">
    <nc r="E92">
      <v>41530</v>
    </nc>
  </rcc>
  <rcc rId="35487" sId="5">
    <nc r="E94">
      <v>2940</v>
    </nc>
  </rcc>
  <rcc rId="35488" sId="5">
    <nc r="E95">
      <v>21940</v>
    </nc>
  </rcc>
  <rcc rId="35489" sId="5">
    <nc r="E96">
      <v>9465</v>
    </nc>
  </rcc>
  <rcc rId="35490" sId="5">
    <nc r="E97">
      <v>35500</v>
    </nc>
  </rcc>
  <rcc rId="35491" sId="5">
    <nc r="E98">
      <v>8945</v>
    </nc>
  </rcc>
  <rcc rId="35492" sId="5">
    <nc r="E99">
      <v>47955</v>
    </nc>
  </rcc>
  <rcc rId="35493" sId="5">
    <nc r="E100">
      <v>31840</v>
    </nc>
  </rcc>
  <rcc rId="35494" sId="5">
    <nc r="E101">
      <v>33645</v>
    </nc>
  </rcc>
  <rcc rId="35495" sId="5">
    <nc r="E102">
      <v>18700</v>
    </nc>
  </rcc>
  <rcc rId="35496" sId="5">
    <nc r="E103">
      <v>15560</v>
    </nc>
  </rcc>
  <rcc rId="35497" sId="5">
    <nc r="E104">
      <v>24445</v>
    </nc>
  </rcc>
  <rcc rId="35498" sId="5">
    <nc r="E105">
      <v>4940</v>
    </nc>
  </rcc>
  <rcc rId="35499" sId="5">
    <nc r="E106">
      <v>10055</v>
    </nc>
  </rcc>
  <rcc rId="35500" sId="5">
    <nc r="E107">
      <v>5480</v>
    </nc>
  </rcc>
  <rcc rId="35501" sId="5">
    <nc r="E108">
      <v>99215</v>
    </nc>
  </rcc>
  <rcc rId="35502" sId="5">
    <nc r="E109">
      <v>35335</v>
    </nc>
  </rcc>
  <rcc rId="35503" sId="5">
    <nc r="E110">
      <v>16640</v>
    </nc>
  </rcc>
  <rcc rId="35504" sId="5">
    <nc r="E111">
      <v>29680</v>
    </nc>
  </rcc>
  <rcc rId="35505" sId="5">
    <nc r="E112">
      <v>6285</v>
    </nc>
  </rcc>
  <rcc rId="35506" sId="5">
    <nc r="E113">
      <v>19995</v>
    </nc>
  </rcc>
  <rcc rId="35507" sId="5">
    <nc r="E114">
      <v>13080</v>
    </nc>
  </rcc>
  <rcc rId="35508" sId="5">
    <nc r="E115">
      <v>48420</v>
    </nc>
  </rcc>
  <rcc rId="35509" sId="5">
    <nc r="E116">
      <v>37315</v>
    </nc>
  </rcc>
  <rcc rId="35510" sId="5">
    <nc r="E117">
      <v>97950</v>
    </nc>
  </rcc>
  <rcc rId="35511" sId="5">
    <nc r="E118">
      <v>42375</v>
    </nc>
  </rcc>
  <rcc rId="35512" sId="5">
    <nc r="E119">
      <v>3210</v>
    </nc>
  </rcc>
  <rcc rId="35513" sId="5">
    <nc r="E120">
      <v>88295</v>
    </nc>
  </rcc>
  <rcc rId="35514" sId="5">
    <nc r="E121">
      <v>84885</v>
    </nc>
  </rcc>
  <rcc rId="35515" sId="5">
    <nc r="E122">
      <v>16260</v>
    </nc>
  </rcc>
  <rcc rId="35516" sId="5">
    <nc r="E123">
      <v>5580</v>
    </nc>
  </rcc>
  <rcc rId="35517" sId="5">
    <nc r="E124">
      <v>9310</v>
    </nc>
  </rcc>
  <rcc rId="35518" sId="5">
    <nc r="E125">
      <v>10930</v>
    </nc>
  </rcc>
  <rcc rId="35519" sId="5">
    <nc r="E126">
      <v>32825</v>
    </nc>
  </rcc>
  <rcc rId="35520" sId="5">
    <nc r="E127">
      <v>64560</v>
    </nc>
  </rcc>
  <rcc rId="35521" sId="5">
    <nc r="E128">
      <v>11850</v>
    </nc>
  </rcc>
  <rcc rId="35522" sId="5">
    <nc r="E129">
      <v>16635</v>
    </nc>
  </rcc>
  <rcc rId="35523" sId="5">
    <nc r="E130">
      <v>12540</v>
    </nc>
  </rcc>
  <rcc rId="35524" sId="5">
    <nc r="E131">
      <v>8870</v>
    </nc>
  </rcc>
  <rcc rId="35525" sId="5">
    <nc r="E132">
      <v>10170</v>
    </nc>
  </rcc>
  <rcc rId="35526" sId="5">
    <nc r="E133">
      <v>19690</v>
    </nc>
  </rcc>
  <rcc rId="35527" sId="5">
    <nc r="E134">
      <v>19440</v>
    </nc>
  </rcc>
  <rcc rId="35528" sId="5">
    <nc r="E135">
      <v>31945</v>
    </nc>
  </rcc>
  <rcc rId="35529" sId="5">
    <nc r="E136">
      <v>60405</v>
    </nc>
  </rcc>
  <rcc rId="35530" sId="5">
    <nc r="E137">
      <v>30345</v>
    </nc>
  </rcc>
  <rcc rId="35531" sId="5">
    <nc r="E138">
      <v>30280</v>
    </nc>
  </rcc>
  <rcc rId="35532" sId="5">
    <nc r="E139">
      <v>41565</v>
    </nc>
  </rcc>
  <rcc rId="35533" sId="5">
    <nc r="E140">
      <v>20060</v>
    </nc>
  </rcc>
  <rcc rId="35534" sId="5">
    <nc r="E141">
      <v>9810</v>
    </nc>
  </rcc>
  <rcc rId="35535" sId="5">
    <nc r="E142">
      <v>28805</v>
    </nc>
  </rcc>
  <rcc rId="35536" sId="5">
    <nc r="E143">
      <v>42355</v>
    </nc>
  </rcc>
  <rcc rId="35537" sId="5">
    <nc r="E144">
      <v>59915</v>
    </nc>
  </rcc>
  <rcc rId="35538" sId="5">
    <nc r="E145">
      <v>11780</v>
    </nc>
  </rcc>
  <rcc rId="35539" sId="5">
    <nc r="E146">
      <v>13760</v>
    </nc>
  </rcc>
  <rcc rId="35540" sId="5">
    <nc r="E147">
      <v>31825</v>
    </nc>
  </rcc>
  <rcc rId="35541" sId="5">
    <nc r="E148">
      <v>14255</v>
    </nc>
  </rcc>
  <rcc rId="35542" sId="5">
    <nc r="E149">
      <v>40975</v>
    </nc>
  </rcc>
  <rfmt sheetId="5" sqref="E150">
    <dxf>
      <fill>
        <patternFill>
          <bgColor rgb="FFFF0000"/>
        </patternFill>
      </fill>
    </dxf>
  </rfmt>
  <rfmt sheetId="5" sqref="E150">
    <dxf>
      <fill>
        <patternFill>
          <bgColor rgb="FFFFFF00"/>
        </patternFill>
      </fill>
    </dxf>
  </rfmt>
  <rcc rId="35543" sId="5">
    <nc r="E151">
      <v>46315</v>
    </nc>
  </rcc>
  <rcc rId="35544" sId="5">
    <nc r="E152">
      <v>24305</v>
    </nc>
  </rcc>
  <rcc rId="35545" sId="5">
    <nc r="E153">
      <v>1405</v>
    </nc>
  </rcc>
  <rcc rId="35546" sId="5">
    <nc r="E154">
      <v>29710</v>
    </nc>
  </rcc>
  <rcc rId="35547" sId="5">
    <nc r="E155">
      <v>80110</v>
    </nc>
  </rcc>
  <rcc rId="35548" sId="5">
    <nc r="E156">
      <v>26510</v>
    </nc>
  </rcc>
  <rcc rId="35549" sId="5">
    <nc r="E157">
      <v>38040</v>
    </nc>
  </rcc>
  <rcc rId="35550" sId="5">
    <nc r="E158">
      <v>6075</v>
    </nc>
  </rcc>
  <rcc rId="35551" sId="5">
    <nc r="E159">
      <v>8340</v>
    </nc>
  </rcc>
  <rcc rId="35552" sId="5">
    <nc r="E160">
      <v>16300</v>
    </nc>
  </rcc>
  <rcc rId="35553" sId="5">
    <nc r="E161">
      <v>92515</v>
    </nc>
  </rcc>
  <rcc rId="35554" sId="5">
    <nc r="E162">
      <v>76150</v>
    </nc>
  </rcc>
  <rcc rId="35555" sId="5">
    <nc r="E163">
      <v>21880</v>
    </nc>
  </rcc>
  <rcc rId="35556" sId="5">
    <nc r="E164">
      <v>46665</v>
    </nc>
  </rcc>
  <rcc rId="35557" sId="5">
    <nc r="E166">
      <v>24320</v>
    </nc>
  </rcc>
  <rcc rId="35558" sId="5">
    <nc r="E167">
      <v>1855</v>
    </nc>
  </rcc>
  <rcc rId="35559" sId="5">
    <nc r="E168">
      <v>14000</v>
    </nc>
  </rcc>
  <rcc rId="35560" sId="5">
    <nc r="E169">
      <v>13575</v>
    </nc>
  </rcc>
  <rcc rId="35561" sId="5">
    <nc r="E170">
      <v>11780</v>
    </nc>
  </rcc>
  <rcc rId="35562" sId="5">
    <nc r="E171">
      <v>72385</v>
    </nc>
  </rcc>
  <rcc rId="35563" sId="5">
    <nc r="E172">
      <v>41285</v>
    </nc>
  </rcc>
  <rcc rId="35564" sId="5">
    <nc r="E173">
      <v>20860</v>
    </nc>
  </rcc>
  <rcc rId="35565" sId="5">
    <nc r="E174">
      <v>11050</v>
    </nc>
  </rcc>
  <rcc rId="35566" sId="5">
    <nc r="E175">
      <v>54770</v>
    </nc>
  </rcc>
  <rcc rId="35567" sId="5">
    <nc r="E176">
      <v>45810</v>
    </nc>
  </rcc>
  <rcc rId="35568" sId="5">
    <nc r="E177">
      <v>35510</v>
    </nc>
  </rcc>
  <rcc rId="35569" sId="5">
    <nc r="E179">
      <v>51100</v>
    </nc>
  </rcc>
  <rcc rId="35570" sId="5">
    <nc r="E180">
      <v>39945</v>
    </nc>
  </rcc>
  <rcc rId="35571" sId="5">
    <nc r="E181">
      <v>11200</v>
    </nc>
  </rcc>
  <rcc rId="35572" sId="5">
    <nc r="E182">
      <v>9885</v>
    </nc>
  </rcc>
  <rcc rId="35573" sId="5">
    <nc r="E183">
      <v>32475</v>
    </nc>
  </rcc>
  <rcc rId="35574" sId="5">
    <nc r="E184">
      <v>24685</v>
    </nc>
  </rcc>
  <rcc rId="35575" sId="5">
    <nc r="E185">
      <v>11575</v>
    </nc>
  </rcc>
  <rcc rId="35576" sId="5">
    <nc r="E186">
      <v>20285</v>
    </nc>
  </rcc>
  <rcc rId="35577" sId="5">
    <nc r="E187">
      <v>40915</v>
    </nc>
  </rcc>
  <rcc rId="35578" sId="5">
    <nc r="E188">
      <v>14170</v>
    </nc>
  </rcc>
  <rcc rId="35579" sId="5">
    <nc r="E189">
      <v>125540</v>
    </nc>
  </rcc>
  <rcc rId="35580" sId="5">
    <nc r="E190">
      <v>8920</v>
    </nc>
  </rcc>
  <rcc rId="35581" sId="5">
    <nc r="E191">
      <v>28150</v>
    </nc>
  </rcc>
  <rcc rId="35582" sId="5">
    <nc r="E192">
      <v>35140</v>
    </nc>
  </rcc>
  <rcc rId="35583" sId="5">
    <nc r="E193">
      <v>28515</v>
    </nc>
  </rcc>
  <rcc rId="35584" sId="5">
    <nc r="E194">
      <v>10225</v>
    </nc>
  </rcc>
  <rcc rId="35585" sId="5">
    <nc r="E195">
      <v>10665</v>
    </nc>
  </rcc>
  <rcc rId="35586" sId="5">
    <nc r="E196">
      <v>24950</v>
    </nc>
  </rcc>
  <rcc rId="35587" sId="5">
    <nc r="E197">
      <v>10130</v>
    </nc>
  </rcc>
  <rcc rId="35588" sId="5">
    <nc r="E198">
      <v>18810</v>
    </nc>
  </rcc>
  <rcc rId="35589" sId="5">
    <nc r="E199">
      <v>16550</v>
    </nc>
  </rcc>
  <rcc rId="35590" sId="5">
    <nc r="E200">
      <v>23010</v>
    </nc>
  </rcc>
  <rcc rId="35591" sId="5">
    <nc r="E201">
      <v>17005</v>
    </nc>
  </rcc>
  <rcc rId="35592" sId="5">
    <nc r="E150">
      <v>39620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3" sId="5">
    <oc r="F202">
      <f>SUM(F6:F201)</f>
    </oc>
    <nc r="F202">
      <f>SUM(F6:F201)</f>
    </nc>
  </rcc>
  <rcc rId="35594" sId="2">
    <nc r="E6">
      <v>1330</v>
    </nc>
  </rcc>
  <rcc rId="35595" sId="2">
    <nc r="E7">
      <v>23605</v>
    </nc>
  </rcc>
  <rcc rId="35596" sId="2">
    <nc r="E8">
      <v>21040</v>
    </nc>
  </rcc>
  <rcc rId="35597" sId="2">
    <nc r="E9">
      <v>26745</v>
    </nc>
  </rcc>
  <rcc rId="35598" sId="2">
    <nc r="E11">
      <v>27245</v>
    </nc>
  </rcc>
  <rcc rId="35599" sId="2">
    <nc r="E12">
      <v>20650</v>
    </nc>
  </rcc>
  <rcc rId="35600" sId="2">
    <nc r="E13">
      <v>32010</v>
    </nc>
  </rcc>
  <rcc rId="35601" sId="2">
    <nc r="E14">
      <v>22050</v>
    </nc>
  </rcc>
  <rcc rId="35602" sId="2">
    <nc r="E15">
      <v>41835</v>
    </nc>
  </rcc>
  <rcc rId="35603" sId="2">
    <nc r="E16">
      <v>43570</v>
    </nc>
  </rcc>
  <rcc rId="35604" sId="2">
    <nc r="E17">
      <v>36375</v>
    </nc>
  </rcc>
  <rcc rId="35605" sId="2">
    <nc r="E18">
      <v>17610</v>
    </nc>
  </rcc>
  <rcc rId="35606" sId="2">
    <nc r="E19">
      <v>2830</v>
    </nc>
  </rcc>
  <rcc rId="35607" sId="2">
    <nc r="E20">
      <v>2790</v>
    </nc>
  </rcc>
  <rcc rId="35608" sId="2">
    <nc r="E21">
      <v>29210</v>
    </nc>
  </rcc>
  <rcc rId="35609" sId="2">
    <nc r="E22">
      <v>7715</v>
    </nc>
  </rcc>
  <rcc rId="35610" sId="2">
    <nc r="E23">
      <v>1125</v>
    </nc>
  </rcc>
  <rcc rId="35611" sId="2">
    <nc r="E24">
      <v>9140</v>
    </nc>
  </rcc>
  <rcc rId="35612" sId="2">
    <nc r="E25">
      <v>14665</v>
    </nc>
  </rcc>
  <rcc rId="35613" sId="2">
    <nc r="E26">
      <v>13875</v>
    </nc>
  </rcc>
  <rcc rId="35614" sId="2">
    <nc r="E27">
      <v>50455</v>
    </nc>
  </rcc>
  <rcc rId="35615" sId="2">
    <nc r="E28">
      <v>12410</v>
    </nc>
  </rcc>
  <rcc rId="35616" sId="2">
    <nc r="E29">
      <v>64510</v>
    </nc>
  </rcc>
  <rcc rId="35617" sId="2">
    <nc r="E30">
      <v>8865</v>
    </nc>
  </rcc>
  <rcc rId="35618" sId="2">
    <nc r="E31">
      <v>2510</v>
    </nc>
  </rcc>
  <rcc rId="35619" sId="2">
    <nc r="E32">
      <v>26095</v>
    </nc>
  </rcc>
  <rcc rId="35620" sId="2">
    <nc r="E34">
      <v>49330</v>
    </nc>
  </rcc>
  <rcc rId="35621" sId="2">
    <nc r="E35">
      <v>56830</v>
    </nc>
  </rcc>
  <rcc rId="35622" sId="2">
    <nc r="E36">
      <v>14800</v>
    </nc>
  </rcc>
  <rcc rId="35623" sId="2">
    <nc r="E37">
      <v>36965</v>
    </nc>
  </rcc>
  <rcc rId="35624" sId="2">
    <nc r="E38">
      <v>43995</v>
    </nc>
  </rcc>
  <rcc rId="35625" sId="2">
    <nc r="E39">
      <v>32645</v>
    </nc>
  </rcc>
  <rcc rId="35626" sId="2">
    <nc r="E40">
      <v>30445</v>
    </nc>
  </rcc>
  <rcc rId="35627" sId="2">
    <nc r="E41">
      <v>32145</v>
    </nc>
  </rcc>
  <rcc rId="35628" sId="2">
    <nc r="E42">
      <v>31480</v>
    </nc>
  </rcc>
  <rcc rId="35629" sId="2">
    <nc r="E43">
      <v>6630</v>
    </nc>
  </rcc>
  <rcc rId="35630" sId="2">
    <nc r="E44">
      <v>35795</v>
    </nc>
  </rcc>
  <rcc rId="35631" sId="2">
    <nc r="E45">
      <v>24980</v>
    </nc>
  </rcc>
  <rcc rId="35632" sId="2">
    <nc r="E46">
      <v>43405</v>
    </nc>
  </rcc>
  <rcc rId="35633" sId="2">
    <nc r="E47">
      <v>53775</v>
    </nc>
  </rcc>
  <rcc rId="35634" sId="2">
    <nc r="E48">
      <v>42270</v>
    </nc>
  </rcc>
  <rcc rId="35635" sId="2">
    <nc r="E49">
      <v>89825</v>
    </nc>
  </rcc>
  <rcc rId="35636" sId="2">
    <nc r="E50">
      <v>79730</v>
    </nc>
  </rcc>
  <rcc rId="35637" sId="2">
    <nc r="E51">
      <v>10395</v>
    </nc>
  </rcc>
  <rcc rId="35638" sId="2">
    <nc r="E52">
      <v>11890</v>
    </nc>
  </rcc>
  <rcc rId="35639" sId="2">
    <nc r="E53">
      <v>21230</v>
    </nc>
  </rcc>
  <rcc rId="35640" sId="2">
    <nc r="E54">
      <v>12020</v>
    </nc>
  </rcc>
  <rcc rId="35641" sId="2">
    <nc r="E55">
      <v>45295</v>
    </nc>
  </rcc>
  <rcc rId="35642" sId="2">
    <nc r="E56">
      <v>11605</v>
    </nc>
  </rcc>
  <rcc rId="35643" sId="2">
    <nc r="E58">
      <v>23945</v>
    </nc>
  </rcc>
  <rcc rId="35644" sId="2">
    <nc r="E59">
      <v>23425</v>
    </nc>
  </rcc>
  <rcc rId="35645" sId="2">
    <nc r="E60">
      <v>13260</v>
    </nc>
  </rcc>
  <rcc rId="35646" sId="2">
    <nc r="E61">
      <v>71195</v>
    </nc>
  </rcc>
  <rcc rId="35647" sId="2">
    <nc r="E62">
      <v>14375</v>
    </nc>
  </rcc>
  <rcc rId="35648" sId="2">
    <nc r="E63">
      <v>2155</v>
    </nc>
  </rcc>
  <rcc rId="35649" sId="2">
    <nc r="E64">
      <v>20610</v>
    </nc>
  </rcc>
  <rcc rId="35650" sId="2">
    <nc r="E65">
      <v>67665</v>
    </nc>
  </rcc>
  <rcc rId="35651" sId="2">
    <nc r="E66">
      <v>32325</v>
    </nc>
  </rcc>
  <rcc rId="35652" sId="2">
    <nc r="E67">
      <v>8120</v>
    </nc>
  </rcc>
  <rcc rId="35653" sId="2">
    <nc r="E68">
      <v>27725</v>
    </nc>
  </rcc>
  <rcc rId="35654" sId="2">
    <nc r="E69">
      <v>56010</v>
    </nc>
  </rcc>
  <rcc rId="35655" sId="2">
    <nc r="E70">
      <v>87555</v>
    </nc>
  </rcc>
  <rcc rId="35656" sId="2">
    <nc r="E71">
      <v>37290</v>
    </nc>
  </rcc>
  <rcc rId="35657" sId="2">
    <nc r="E72">
      <v>6640</v>
    </nc>
  </rcc>
  <rcc rId="35658" sId="2">
    <nc r="E73">
      <v>58315</v>
    </nc>
  </rcc>
  <rcc rId="35659" sId="2">
    <nc r="E74">
      <v>9990</v>
    </nc>
  </rcc>
  <rcc rId="35660" sId="2">
    <nc r="E75">
      <v>275</v>
    </nc>
  </rcc>
  <rcc rId="35661" sId="2">
    <nc r="E76">
      <v>26815</v>
    </nc>
  </rcc>
  <rcc rId="35662" sId="2">
    <nc r="E77">
      <v>19685</v>
    </nc>
  </rcc>
  <rcc rId="35663" sId="2">
    <nc r="E78">
      <v>37745</v>
    </nc>
  </rcc>
  <rcc rId="35664" sId="2">
    <nc r="E79">
      <v>8330</v>
    </nc>
  </rcc>
  <rcc rId="35665" sId="2">
    <nc r="E80">
      <v>28765</v>
    </nc>
  </rcc>
  <rcc rId="35666" sId="2">
    <nc r="E81">
      <v>11115</v>
    </nc>
  </rcc>
  <rcc rId="35667" sId="2">
    <nc r="E83">
      <v>7945</v>
    </nc>
  </rcc>
  <rcc rId="35668" sId="2">
    <nc r="E84">
      <v>13195</v>
    </nc>
  </rcc>
  <rcc rId="35669" sId="2">
    <nc r="E85">
      <v>9745</v>
    </nc>
  </rcc>
  <rcc rId="35670" sId="2">
    <nc r="E86">
      <v>37960</v>
    </nc>
  </rcc>
  <rcc rId="35671" sId="2">
    <nc r="E87">
      <v>35990</v>
    </nc>
  </rcc>
  <rcc rId="35672" sId="2">
    <nc r="E88">
      <v>19375</v>
    </nc>
  </rcc>
  <rcc rId="35673" sId="2">
    <nc r="E89">
      <v>68490</v>
    </nc>
  </rcc>
  <rcc rId="35674" sId="2">
    <nc r="E90">
      <v>61475</v>
    </nc>
  </rcc>
  <rcc rId="35675" sId="2">
    <nc r="E91">
      <v>14500</v>
    </nc>
  </rcc>
  <rcc rId="35676" sId="2">
    <nc r="E92">
      <v>12685</v>
    </nc>
  </rcc>
  <rcc rId="35677" sId="2">
    <nc r="E93">
      <v>730</v>
    </nc>
  </rcc>
  <rcc rId="35678" sId="2">
    <nc r="E94">
      <v>37890</v>
    </nc>
  </rcc>
  <rcc rId="35679" sId="2">
    <nc r="E95">
      <v>14750</v>
    </nc>
  </rcc>
  <rcc rId="35680" sId="2">
    <nc r="E96">
      <v>42090</v>
    </nc>
  </rcc>
  <rcc rId="35681" sId="2">
    <nc r="E97">
      <v>25525</v>
    </nc>
  </rcc>
  <rcc rId="35682" sId="2">
    <nc r="E98">
      <v>11445</v>
    </nc>
  </rcc>
  <rcc rId="35683" sId="2">
    <nc r="E99">
      <v>12955</v>
    </nc>
  </rcc>
  <rcc rId="35684" sId="2">
    <nc r="E100">
      <v>5075</v>
    </nc>
  </rcc>
  <rcc rId="35685" sId="2">
    <nc r="E101">
      <v>14685</v>
    </nc>
  </rcc>
  <rcc rId="35686" sId="2">
    <nc r="E102">
      <v>53340</v>
    </nc>
  </rcc>
  <rcc rId="35687" sId="2">
    <nc r="E103">
      <v>6640</v>
    </nc>
  </rcc>
  <rcc rId="35688" sId="2">
    <nc r="E104">
      <v>23295</v>
    </nc>
  </rcc>
  <rcc rId="35689" sId="2">
    <nc r="E105">
      <v>21100</v>
    </nc>
  </rcc>
  <rcc rId="35690" sId="2">
    <nc r="E106">
      <v>93570</v>
    </nc>
  </rcc>
  <rcc rId="35691" sId="2">
    <nc r="E107">
      <v>11055</v>
    </nc>
  </rcc>
  <rcc rId="35692" sId="2">
    <nc r="E108">
      <v>30845</v>
    </nc>
  </rcc>
  <rcc rId="35693" sId="2">
    <nc r="E109">
      <v>22420</v>
    </nc>
  </rcc>
  <rcc rId="35694" sId="2">
    <nc r="E110">
      <v>11645</v>
    </nc>
  </rcc>
  <rcc rId="35695" sId="2">
    <nc r="E111">
      <v>24740</v>
    </nc>
  </rcc>
  <rcc rId="35696" sId="2">
    <nc r="E112">
      <v>17295</v>
    </nc>
  </rcc>
  <rcc rId="35697" sId="2">
    <nc r="E113">
      <v>57475</v>
    </nc>
  </rcc>
  <rcc rId="35698" sId="2">
    <nc r="E114">
      <v>16235</v>
    </nc>
  </rcc>
  <rcc rId="35699" sId="2">
    <nc r="E115">
      <v>49405</v>
    </nc>
  </rcc>
  <rcc rId="35700" sId="2">
    <nc r="E116">
      <v>21210</v>
    </nc>
  </rcc>
  <rcc rId="35701" sId="2">
    <nc r="E117">
      <v>8645</v>
    </nc>
  </rcc>
  <rcc rId="35702" sId="2">
    <oc r="F118">
      <f>SUM(F6:F117)</f>
    </oc>
    <nc r="F118">
      <f>SUM(F6:F117)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50">
    <dxf>
      <fill>
        <patternFill>
          <bgColor theme="0"/>
        </patternFill>
      </fill>
    </dxf>
  </rfmt>
  <rcc rId="35703" sId="5">
    <oc r="E150">
      <v>39620</v>
    </oc>
    <nc r="E150">
      <v>39665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17" sId="13" numFmtId="4">
    <oc r="D5">
      <v>4806.05</v>
    </oc>
    <nc r="D5">
      <v>5172.67</v>
    </nc>
  </rcc>
  <rcc rId="35718" sId="13">
    <nc r="E5">
      <f>123.58+8.53</f>
    </nc>
  </rcc>
  <rcc rId="35719" sId="13">
    <oc r="E6">
      <f>E7*0.087</f>
    </oc>
    <nc r="E6">
      <f>E7*0.051</f>
    </nc>
  </rcc>
  <rcc rId="35720" sId="13">
    <oc r="F6">
      <f>F7*0.087</f>
    </oc>
    <nc r="F6">
      <f>F7*0.051</f>
    </nc>
  </rcc>
  <rcc rId="35721" sId="13">
    <oc r="G6">
      <f>G7*0.087</f>
    </oc>
    <nc r="G6">
      <f>G7*0.051</f>
    </nc>
  </rcc>
  <rcc rId="35722" sId="13">
    <oc r="E7">
      <f>1529-F7</f>
    </oc>
    <nc r="E7">
      <f>1659-F7</f>
    </nc>
  </rcc>
  <rcc rId="35723" sId="13">
    <oc r="F7">
      <f>151*3.23</f>
    </oc>
    <nc r="F7">
      <f>170*3.23</f>
    </nc>
  </rcc>
  <rcc rId="35724" sId="13">
    <oc r="F8">
      <f>151*4.33</f>
    </oc>
    <nc r="F8">
      <f>170*4.33</f>
    </nc>
  </rcc>
  <rcc rId="35725" sId="13" numFmtId="4">
    <oc r="E8">
      <v>1940</v>
    </oc>
    <nc r="E8">
      <v>1993</v>
    </nc>
  </rcc>
  <rcc rId="35726" sId="13">
    <nc r="G5">
      <v>149.51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7" sId="10" numFmtId="34">
    <oc r="C8">
      <v>2878.4</v>
    </oc>
    <nc r="C8">
      <v>2261</v>
    </nc>
  </rcc>
  <rcc rId="31188" sId="10" numFmtId="34">
    <oc r="C9">
      <v>0</v>
    </oc>
    <nc r="C9">
      <v>1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rgb="FFFFFF0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27" sId="13">
    <oc r="G5">
      <v>149.51</v>
    </oc>
    <nc r="G5">
      <v>149.21</v>
    </nc>
  </rcc>
  <rcc rId="35728" sId="13">
    <oc r="E7">
      <f>1659-F7</f>
    </oc>
    <nc r="E7">
      <f>1665-F7</f>
    </nc>
  </rcc>
  <rcc rId="35729" sId="13" numFmtId="4">
    <oc r="E8">
      <v>1993</v>
    </oc>
    <nc r="E8">
      <v>1998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theme="0"/>
        </patternFill>
      </fill>
    </dxf>
  </rfmt>
  <rcc rId="35743" sId="13" numFmtId="4">
    <oc r="D8">
      <v>287256</v>
    </oc>
    <nc r="D8">
      <v>291730</v>
    </nc>
  </rcc>
  <rcc rId="35744" sId="13">
    <oc r="E7">
      <f>1665-F7</f>
    </oc>
    <nc r="E7">
      <f>1663-F7</f>
    </nc>
  </rcc>
  <rcc rId="35745" sId="13">
    <oc r="G5">
      <v>149.21</v>
    </oc>
    <nc r="G5">
      <v>149.31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59" sId="13" numFmtId="4">
    <oc r="D8">
      <v>291730</v>
    </oc>
    <nc r="D8">
      <v>291744</v>
    </nc>
  </rcc>
  <rcc rId="35760" sId="13">
    <oc r="G5">
      <v>149.31</v>
    </oc>
    <nc r="G5">
      <v>149</v>
    </nc>
  </rcc>
  <rcc rId="35761" sId="13">
    <oc r="E7">
      <f>1663-F7</f>
    </oc>
    <nc r="E7">
      <f>1669-F7</f>
    </nc>
  </rcc>
  <rcc rId="35762" sId="13" numFmtId="4">
    <oc r="E8">
      <v>1998</v>
    </oc>
    <nc r="E8">
      <v>2006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76" sId="13" numFmtId="4">
    <oc r="D8">
      <v>291744</v>
    </oc>
    <nc r="D8">
      <v>291550</v>
    </nc>
  </rcc>
  <rcc rId="35777" sId="13" numFmtId="4">
    <oc r="E8">
      <v>2006</v>
    </oc>
    <nc r="E8">
      <v>1811</v>
    </nc>
  </rcc>
  <rcc rId="35778" sId="12" numFmtId="34">
    <oc r="H20">
      <v>0</v>
    </oc>
    <nc r="H20">
      <f>'Общ. счетчики'!G35</f>
    </nc>
  </rcc>
  <rcc rId="35779" sId="13">
    <oc r="E10">
      <f>82869-F10</f>
    </oc>
    <nc r="E10">
      <f>115685-F10-G10</f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93" sId="13">
    <oc r="G5">
      <v>149</v>
    </oc>
    <nc r="G5">
      <v>108.58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07" sId="16">
    <oc r="D4">
      <v>1012</v>
    </oc>
    <nc r="D4">
      <v>1034</v>
    </nc>
  </rcc>
  <rcc rId="35808" sId="16">
    <oc r="D8">
      <v>854</v>
    </oc>
    <nc r="D8">
      <v>875</v>
    </nc>
  </rcc>
  <rcc rId="35809" sId="16">
    <oc r="D9">
      <v>1678</v>
    </oc>
    <nc r="D9">
      <v>1738</v>
    </nc>
  </rcc>
  <rcc rId="35810" sId="16">
    <oc r="D11">
      <v>27050</v>
    </oc>
    <nc r="D11">
      <v>27150</v>
    </nc>
  </rcc>
  <rcc rId="35811" sId="16">
    <oc r="D12">
      <v>16727</v>
    </oc>
    <nc r="D12">
      <v>16820</v>
    </nc>
  </rcc>
  <rcc rId="35812" sId="16">
    <oc r="D13">
      <v>24849</v>
    </oc>
    <nc r="D13">
      <v>24914</v>
    </nc>
  </rcc>
  <rcc rId="35813" sId="16">
    <oc r="D16">
      <v>8122</v>
    </oc>
    <nc r="D16">
      <v>8132</v>
    </nc>
  </rcc>
  <rcc rId="35814" sId="16">
    <oc r="D18">
      <v>3295</v>
    </oc>
    <nc r="D18">
      <v>3732</v>
    </nc>
  </rcc>
  <rcc rId="35815" sId="16">
    <oc r="D21">
      <v>703</v>
    </oc>
    <nc r="D21">
      <v>718</v>
    </nc>
  </rcc>
  <rcc rId="35816" sId="16">
    <oc r="D25">
      <v>77660</v>
    </oc>
    <nc r="D25">
      <v>78169</v>
    </nc>
  </rcc>
  <rcc rId="35817" sId="16">
    <oc r="D26">
      <v>18490</v>
    </oc>
    <nc r="D26">
      <v>19202</v>
    </nc>
  </rcc>
  <rcc rId="35818" sId="16">
    <oc r="E4">
      <v>1034</v>
    </oc>
    <nc r="E4"/>
  </rcc>
  <rcc rId="35819" sId="16">
    <oc r="E7">
      <v>10326</v>
    </oc>
    <nc r="E7"/>
  </rcc>
  <rcc rId="35820" sId="16">
    <oc r="E8">
      <v>875</v>
    </oc>
    <nc r="E8"/>
  </rcc>
  <rcc rId="35821" sId="16">
    <oc r="E9">
      <v>1738</v>
    </oc>
    <nc r="E9"/>
  </rcc>
  <rcc rId="35822" sId="16">
    <oc r="E11">
      <v>27150</v>
    </oc>
    <nc r="E11"/>
  </rcc>
  <rcc rId="35823" sId="16">
    <oc r="E12">
      <v>16820</v>
    </oc>
    <nc r="E12"/>
  </rcc>
  <rcc rId="35824" sId="16">
    <oc r="E13">
      <v>24914</v>
    </oc>
    <nc r="E13"/>
  </rcc>
  <rcc rId="35825" sId="16">
    <oc r="E15">
      <v>1384</v>
    </oc>
    <nc r="E15"/>
  </rcc>
  <rcc rId="35826" sId="16">
    <oc r="E16">
      <v>8132</v>
    </oc>
    <nc r="E16"/>
  </rcc>
  <rcc rId="35827" sId="16">
    <oc r="E17">
      <v>27559</v>
    </oc>
    <nc r="E17"/>
  </rcc>
  <rcc rId="35828" sId="16">
    <oc r="E18">
      <v>3732</v>
    </oc>
    <nc r="E18"/>
  </rcc>
  <rcc rId="35829" sId="16">
    <oc r="E19">
      <v>20030</v>
    </oc>
    <nc r="E19"/>
  </rcc>
  <rcc rId="35830" sId="16">
    <oc r="E20">
      <v>40926</v>
    </oc>
    <nc r="E20"/>
  </rcc>
  <rcc rId="35831" sId="16">
    <oc r="E21">
      <v>718</v>
    </oc>
    <nc r="E21"/>
  </rcc>
  <rcc rId="35832" sId="16">
    <oc r="E24">
      <v>26753</v>
    </oc>
    <nc r="E24"/>
  </rcc>
  <rcc rId="35833" sId="16">
    <oc r="E25">
      <v>78169</v>
    </oc>
    <nc r="E25"/>
  </rcc>
  <rcc rId="35834" sId="16">
    <oc r="E26">
      <v>19202</v>
    </oc>
    <nc r="E26"/>
  </rcc>
  <rcc rId="35835" sId="16">
    <oc r="F1" t="inlineStr">
      <is>
        <t>Октябрь</t>
      </is>
    </oc>
    <nc r="F1" t="inlineStr">
      <is>
        <t>Ноябрь</t>
      </is>
    </nc>
  </rcc>
  <rcc rId="35836" sId="1">
    <oc r="A2" t="inlineStr">
      <is>
        <t>по потреблению электроэнергии за период с  23.09.2023г. по  23.10.2023г.</t>
      </is>
    </oc>
    <nc r="A2" t="inlineStr">
      <is>
        <t>по потреблению электроэнергии за период с  24.10.2023г. по  23.11.2023г.</t>
      </is>
    </nc>
  </rcc>
  <rcc rId="35837" sId="1">
    <oc r="C8">
      <v>7252</v>
    </oc>
    <nc r="C8">
      <v>7313</v>
    </nc>
  </rcc>
  <rcc rId="35838" sId="1">
    <oc r="C9">
      <v>3086</v>
    </oc>
    <nc r="C9">
      <v>3125</v>
    </nc>
  </rcc>
  <rcc rId="35839" sId="1">
    <oc r="C10">
      <v>15134</v>
    </oc>
    <nc r="C10">
      <v>15336</v>
    </nc>
  </rcc>
  <rcc rId="35840" sId="1">
    <oc r="C11">
      <v>20053</v>
    </oc>
    <nc r="C11">
      <v>20355</v>
    </nc>
  </rcc>
  <rcc rId="35841" sId="1">
    <oc r="D8">
      <v>7313</v>
    </oc>
    <nc r="D8"/>
  </rcc>
  <rcc rId="35842" sId="1">
    <oc r="D9">
      <v>3125</v>
    </oc>
    <nc r="D9"/>
  </rcc>
  <rcc rId="35843" sId="1">
    <oc r="D10">
      <v>15336</v>
    </oc>
    <nc r="D10"/>
  </rcc>
  <rcc rId="35844" sId="1">
    <oc r="D11">
      <v>20355</v>
    </oc>
    <nc r="D11"/>
  </rcc>
  <rcc rId="35845" sId="1">
    <oc r="C13">
      <v>7166</v>
    </oc>
    <nc r="C13">
      <v>7223</v>
    </nc>
  </rcc>
  <rcc rId="35846" sId="1">
    <oc r="C14">
      <v>5294</v>
    </oc>
    <nc r="C14">
      <v>5359</v>
    </nc>
  </rcc>
  <rcc rId="35847" sId="1">
    <oc r="C15">
      <v>4514</v>
    </oc>
    <nc r="C15">
      <v>4593</v>
    </nc>
  </rcc>
  <rcc rId="35848" sId="1">
    <oc r="C16">
      <v>8048</v>
    </oc>
    <nc r="C16">
      <v>8164</v>
    </nc>
  </rcc>
  <rcc rId="35849" sId="1">
    <oc r="D13">
      <v>7223</v>
    </oc>
    <nc r="D13"/>
  </rcc>
  <rcc rId="35850" sId="1">
    <oc r="D14">
      <v>5359</v>
    </oc>
    <nc r="D14"/>
  </rcc>
  <rcc rId="35851" sId="1">
    <oc r="D15">
      <v>4593</v>
    </oc>
    <nc r="D15"/>
  </rcc>
  <rcc rId="35852" sId="1">
    <oc r="D16">
      <v>8164</v>
    </oc>
    <nc r="D16"/>
  </rcc>
  <rcc rId="35853" sId="1">
    <oc r="C18">
      <v>12316</v>
    </oc>
    <nc r="C18">
      <v>12444</v>
    </nc>
  </rcc>
  <rcc rId="35854" sId="1">
    <oc r="C19">
      <v>3426</v>
    </oc>
    <nc r="C19">
      <v>3468</v>
    </nc>
  </rcc>
  <rcc rId="35855" sId="1">
    <oc r="C20">
      <v>10897</v>
    </oc>
    <nc r="C20">
      <v>11061</v>
    </nc>
  </rcc>
  <rcc rId="35856" sId="1">
    <oc r="C21">
      <v>13394</v>
    </oc>
    <nc r="C21">
      <v>13591</v>
    </nc>
  </rcc>
  <rcc rId="35857" sId="1">
    <oc r="D18">
      <v>12444</v>
    </oc>
    <nc r="D18"/>
  </rcc>
  <rcc rId="35858" sId="1">
    <oc r="D19">
      <v>3468</v>
    </oc>
    <nc r="D19"/>
  </rcc>
  <rcc rId="35859" sId="1">
    <oc r="D20">
      <v>11061</v>
    </oc>
    <nc r="D20"/>
  </rcc>
  <rcc rId="35860" sId="1">
    <oc r="D21">
      <v>13591</v>
    </oc>
    <nc r="D21"/>
  </rcc>
  <rcc rId="35861" sId="1">
    <oc r="C30">
      <v>4297</v>
    </oc>
    <nc r="C30">
      <v>4361</v>
    </nc>
  </rcc>
  <rcc rId="35862" sId="1">
    <oc r="C31">
      <v>4064</v>
    </oc>
    <nc r="C31">
      <v>4128</v>
    </nc>
  </rcc>
  <rcc rId="35863" sId="1">
    <oc r="C33">
      <v>19702</v>
    </oc>
    <nc r="C33">
      <v>20055</v>
    </nc>
  </rcc>
  <rcc rId="35864" sId="1">
    <oc r="C34">
      <v>14593</v>
    </oc>
    <nc r="C34">
      <v>14822</v>
    </nc>
  </rcc>
  <rfmt sheetId="1" sqref="C35" start="0" length="0">
    <dxf/>
  </rfmt>
  <rcc rId="35865" sId="1">
    <oc r="C36">
      <v>15771</v>
    </oc>
    <nc r="C36">
      <v>15914</v>
    </nc>
  </rcc>
  <rcc rId="35866" sId="1">
    <oc r="C37">
      <v>2659</v>
    </oc>
    <nc r="C37">
      <v>2692</v>
    </nc>
  </rcc>
  <rcc rId="35867" sId="1">
    <oc r="C38">
      <v>29394</v>
    </oc>
    <nc r="C38">
      <v>29777</v>
    </nc>
  </rcc>
  <rcc rId="35868" sId="1">
    <oc r="C39">
      <v>24289</v>
    </oc>
    <nc r="C39">
      <v>24620</v>
    </nc>
  </rcc>
  <rcc rId="35869" sId="1">
    <oc r="D30">
      <v>4361</v>
    </oc>
    <nc r="D30"/>
  </rcc>
  <rcc rId="35870" sId="1">
    <oc r="D31">
      <v>4128</v>
    </oc>
    <nc r="D31"/>
  </rcc>
  <rcc rId="35871" sId="1">
    <oc r="D33">
      <v>20055</v>
    </oc>
    <nc r="D33"/>
  </rcc>
  <rcc rId="35872" sId="1">
    <oc r="D34">
      <v>14822</v>
    </oc>
    <nc r="D34"/>
  </rcc>
  <rcc rId="35873" sId="1">
    <oc r="D36">
      <v>15914</v>
    </oc>
    <nc r="D36"/>
  </rcc>
  <rcc rId="35874" sId="1">
    <oc r="D37">
      <v>2692</v>
    </oc>
    <nc r="D37"/>
  </rcc>
  <rcc rId="35875" sId="1">
    <oc r="D38">
      <v>29777</v>
    </oc>
    <nc r="D38"/>
  </rcc>
  <rcc rId="35876" sId="1">
    <oc r="D39">
      <v>24620</v>
    </oc>
    <nc r="D39"/>
  </rcc>
  <rcc rId="35877" sId="1">
    <oc r="C45">
      <v>13033</v>
    </oc>
    <nc r="C45">
      <v>13191</v>
    </nc>
  </rcc>
  <rcc rId="35878" sId="1">
    <oc r="C46">
      <v>7638</v>
    </oc>
    <nc r="C46">
      <v>7758</v>
    </nc>
  </rcc>
  <rcc rId="35879" sId="1">
    <oc r="C47">
      <v>1490</v>
    </oc>
    <nc r="C47">
      <v>1507</v>
    </nc>
  </rcc>
  <rcc rId="35880" sId="1">
    <oc r="D45">
      <v>13191</v>
    </oc>
    <nc r="D45"/>
  </rcc>
  <rcc rId="35881" sId="1">
    <oc r="D46">
      <v>7758</v>
    </oc>
    <nc r="D46"/>
  </rcc>
  <rcc rId="35882" sId="1">
    <oc r="D47">
      <v>1507</v>
    </oc>
    <nc r="D47"/>
  </rcc>
  <rcc rId="35883" sId="2">
    <oc r="E2" t="inlineStr">
      <is>
        <t>Октябрь</t>
      </is>
    </oc>
    <nc r="E2" t="inlineStr">
      <is>
        <t>Ноябрь</t>
      </is>
    </nc>
  </rcc>
  <rcc rId="35884" sId="2">
    <oc r="D6">
      <v>1235</v>
    </oc>
    <nc r="D6">
      <v>1330</v>
    </nc>
  </rcc>
  <rcc rId="35885" sId="2">
    <oc r="D7">
      <v>23415</v>
    </oc>
    <nc r="D7">
      <v>23605</v>
    </nc>
  </rcc>
  <rcc rId="35886" sId="2">
    <oc r="D8">
      <v>20870</v>
    </oc>
    <nc r="D8">
      <v>21040</v>
    </nc>
  </rcc>
  <rcc rId="35887" sId="2">
    <oc r="D9">
      <v>25995</v>
    </oc>
    <nc r="D9">
      <v>26745</v>
    </nc>
  </rcc>
  <rcc rId="35888" sId="2">
    <oc r="D11">
      <v>27120</v>
    </oc>
    <nc r="D11">
      <v>27245</v>
    </nc>
  </rcc>
  <rcc rId="35889" sId="2">
    <oc r="D12">
      <v>20545</v>
    </oc>
    <nc r="D12">
      <v>20650</v>
    </nc>
  </rcc>
  <rcc rId="35890" sId="2">
    <oc r="D13">
      <v>31605</v>
    </oc>
    <nc r="D13">
      <v>32010</v>
    </nc>
  </rcc>
  <rcc rId="35891" sId="2">
    <oc r="D14">
      <v>21850</v>
    </oc>
    <nc r="D14">
      <v>22050</v>
    </nc>
  </rcc>
  <rcc rId="35892" sId="2">
    <oc r="D15">
      <v>41505</v>
    </oc>
    <nc r="D15">
      <v>41835</v>
    </nc>
  </rcc>
  <rcc rId="35893" sId="2">
    <oc r="D16">
      <v>43530</v>
    </oc>
    <nc r="D16">
      <v>43570</v>
    </nc>
  </rcc>
  <rcc rId="35894" sId="2">
    <oc r="D17">
      <v>35855</v>
    </oc>
    <nc r="D17">
      <v>36375</v>
    </nc>
  </rcc>
  <rcc rId="35895" sId="2">
    <oc r="D18">
      <v>17400</v>
    </oc>
    <nc r="D18">
      <v>17610</v>
    </nc>
  </rcc>
  <rcc rId="35896" sId="2">
    <oc r="D19">
      <v>2755</v>
    </oc>
    <nc r="D19">
      <v>2830</v>
    </nc>
  </rcc>
  <rcc rId="35897" sId="2">
    <oc r="D20">
      <v>2690</v>
    </oc>
    <nc r="D20">
      <v>2790</v>
    </nc>
  </rcc>
  <rcc rId="35898" sId="2">
    <oc r="D21">
      <v>28955</v>
    </oc>
    <nc r="D21">
      <v>29210</v>
    </nc>
  </rcc>
  <rcc rId="35899" sId="2">
    <oc r="D22">
      <v>7550</v>
    </oc>
    <nc r="D22">
      <v>7715</v>
    </nc>
  </rcc>
  <rcc rId="35900" sId="2">
    <oc r="D23">
      <v>985</v>
    </oc>
    <nc r="D23">
      <v>1125</v>
    </nc>
  </rcc>
  <rcc rId="35901" sId="2">
    <oc r="D24">
      <v>8905</v>
    </oc>
    <nc r="D24">
      <v>9140</v>
    </nc>
  </rcc>
  <rcc rId="35902" sId="2">
    <oc r="D25">
      <v>14540</v>
    </oc>
    <nc r="D25">
      <v>14665</v>
    </nc>
  </rcc>
  <rcc rId="35903" sId="2">
    <oc r="D26">
      <v>13685</v>
    </oc>
    <nc r="D26">
      <v>13875</v>
    </nc>
  </rcc>
  <rcc rId="35904" sId="2">
    <oc r="D27">
      <v>50360</v>
    </oc>
    <nc r="D27">
      <v>50455</v>
    </nc>
  </rcc>
  <rcc rId="35905" sId="2">
    <oc r="D28">
      <v>12295</v>
    </oc>
    <nc r="D28">
      <v>12410</v>
    </nc>
  </rcc>
  <rcc rId="35906" sId="2">
    <oc r="D29">
      <v>63670</v>
    </oc>
    <nc r="D29">
      <v>64510</v>
    </nc>
  </rcc>
  <rcc rId="35907" sId="2">
    <oc r="D30">
      <v>8685</v>
    </oc>
    <nc r="D30">
      <v>8865</v>
    </nc>
  </rcc>
  <rcc rId="35908" sId="2">
    <oc r="D31">
      <v>2505</v>
    </oc>
    <nc r="D31">
      <v>2510</v>
    </nc>
  </rcc>
  <rcc rId="35909" sId="2">
    <oc r="D32">
      <v>25945</v>
    </oc>
    <nc r="D32">
      <v>26095</v>
    </nc>
  </rcc>
  <rcc rId="35910" sId="2">
    <oc r="D34">
      <v>48935</v>
    </oc>
    <nc r="D34">
      <v>49330</v>
    </nc>
  </rcc>
  <rcc rId="35911" sId="2">
    <oc r="D35">
      <v>56705</v>
    </oc>
    <nc r="D35">
      <v>56830</v>
    </nc>
  </rcc>
  <rcc rId="35912" sId="2">
    <oc r="D36">
      <v>14645</v>
    </oc>
    <nc r="D36">
      <v>14800</v>
    </nc>
  </rcc>
  <rcc rId="35913" sId="2">
    <oc r="D37">
      <v>36660</v>
    </oc>
    <nc r="D37">
      <v>36965</v>
    </nc>
  </rcc>
  <rcc rId="35914" sId="2">
    <oc r="D38">
      <v>43445</v>
    </oc>
    <nc r="D38">
      <v>43995</v>
    </nc>
  </rcc>
  <rcc rId="35915" sId="2">
    <oc r="D39">
      <v>32335</v>
    </oc>
    <nc r="D39">
      <v>32645</v>
    </nc>
  </rcc>
  <rcc rId="35916" sId="2">
    <oc r="D40">
      <v>30200</v>
    </oc>
    <nc r="D40">
      <v>30445</v>
    </nc>
  </rcc>
  <rcc rId="35917" sId="2">
    <oc r="D41">
      <v>31860</v>
    </oc>
    <nc r="D41">
      <v>32145</v>
    </nc>
  </rcc>
  <rcc rId="35918" sId="2">
    <oc r="D42">
      <v>31395</v>
    </oc>
    <nc r="D42">
      <v>31480</v>
    </nc>
  </rcc>
  <rcc rId="35919" sId="2">
    <oc r="D43">
      <v>6500</v>
    </oc>
    <nc r="D43">
      <v>6630</v>
    </nc>
  </rcc>
  <rcc rId="35920" sId="2">
    <oc r="D44">
      <v>34920</v>
    </oc>
    <nc r="D44">
      <v>35795</v>
    </nc>
  </rcc>
  <rcc rId="35921" sId="2">
    <oc r="D45">
      <v>24625</v>
    </oc>
    <nc r="D45">
      <v>24980</v>
    </nc>
  </rcc>
  <rcc rId="35922" sId="2">
    <oc r="D46">
      <v>43025</v>
    </oc>
    <nc r="D46">
      <v>43405</v>
    </nc>
  </rcc>
  <rcc rId="35923" sId="2">
    <oc r="D47">
      <v>53510</v>
    </oc>
    <nc r="D47">
      <v>53775</v>
    </nc>
  </rcc>
  <rcc rId="35924" sId="2">
    <oc r="D48">
      <v>42130</v>
    </oc>
    <nc r="D48">
      <v>42270</v>
    </nc>
  </rcc>
  <rcc rId="35925" sId="2">
    <oc r="D49">
      <v>89605</v>
    </oc>
    <nc r="D49">
      <v>89825</v>
    </nc>
  </rcc>
  <rcc rId="35926" sId="2">
    <oc r="D50">
      <v>79050</v>
    </oc>
    <nc r="D50">
      <v>79730</v>
    </nc>
  </rcc>
  <rcc rId="35927" sId="2">
    <oc r="D51">
      <v>10220</v>
    </oc>
    <nc r="D51">
      <v>10395</v>
    </nc>
  </rcc>
  <rcc rId="35928" sId="2">
    <oc r="D52">
      <v>11775</v>
    </oc>
    <nc r="D52">
      <v>11890</v>
    </nc>
  </rcc>
  <rcc rId="35929" sId="2">
    <oc r="D53">
      <v>21020</v>
    </oc>
    <nc r="D53">
      <v>21230</v>
    </nc>
  </rcc>
  <rcc rId="35930" sId="2">
    <oc r="D54">
      <v>11850</v>
    </oc>
    <nc r="D54">
      <v>12020</v>
    </nc>
  </rcc>
  <rcc rId="35931" sId="2">
    <oc r="D55">
      <v>45175</v>
    </oc>
    <nc r="D55">
      <v>45295</v>
    </nc>
  </rcc>
  <rcc rId="35932" sId="2">
    <oc r="D56">
      <v>11465</v>
    </oc>
    <nc r="D56">
      <v>11605</v>
    </nc>
  </rcc>
  <rcc rId="35933" sId="2">
    <oc r="D58">
      <v>23790</v>
    </oc>
    <nc r="D58">
      <v>23945</v>
    </nc>
  </rcc>
  <rcc rId="35934" sId="2">
    <oc r="D59">
      <v>23245</v>
    </oc>
    <nc r="D59">
      <v>23425</v>
    </nc>
  </rcc>
  <rcc rId="35935" sId="2">
    <oc r="D60">
      <v>13255</v>
    </oc>
    <nc r="D60">
      <v>13260</v>
    </nc>
  </rcc>
  <rcc rId="35936" sId="2">
    <oc r="D61">
      <v>70965</v>
    </oc>
    <nc r="D61">
      <v>71195</v>
    </nc>
  </rcc>
  <rcc rId="35937" sId="2">
    <oc r="D62">
      <v>14180</v>
    </oc>
    <nc r="D62">
      <v>14375</v>
    </nc>
  </rcc>
  <rcc rId="35938" sId="2">
    <oc r="D63">
      <v>2150</v>
    </oc>
    <nc r="D63">
      <v>2155</v>
    </nc>
  </rcc>
  <rcc rId="35939" sId="2">
    <oc r="D64">
      <v>20500</v>
    </oc>
    <nc r="D64">
      <v>20610</v>
    </nc>
  </rcc>
  <rcc rId="35940" sId="2">
    <oc r="D65">
      <v>67145</v>
    </oc>
    <nc r="D65">
      <v>67665</v>
    </nc>
  </rcc>
  <rcc rId="35941" sId="2">
    <oc r="D66">
      <v>31885</v>
    </oc>
    <nc r="D66">
      <v>32325</v>
    </nc>
  </rcc>
  <rcc rId="35942" sId="2">
    <oc r="D67">
      <v>8030</v>
    </oc>
    <nc r="D67">
      <v>8120</v>
    </nc>
  </rcc>
  <rcc rId="35943" sId="2">
    <oc r="D68">
      <v>27435</v>
    </oc>
    <nc r="D68">
      <v>27725</v>
    </nc>
  </rcc>
  <rcc rId="35944" sId="2">
    <oc r="D69">
      <v>55685</v>
    </oc>
    <nc r="D69">
      <v>56010</v>
    </nc>
  </rcc>
  <rcc rId="35945" sId="2">
    <oc r="D70">
      <v>87215</v>
    </oc>
    <nc r="D70">
      <v>87555</v>
    </nc>
  </rcc>
  <rcc rId="35946" sId="2">
    <oc r="D71">
      <v>37175</v>
    </oc>
    <nc r="D71">
      <v>37290</v>
    </nc>
  </rcc>
  <rcc rId="35947" sId="2">
    <oc r="D72">
      <v>6360</v>
    </oc>
    <nc r="D72">
      <v>6640</v>
    </nc>
  </rcc>
  <rcc rId="35948" sId="2">
    <oc r="D73">
      <v>57795</v>
    </oc>
    <nc r="D73">
      <v>58315</v>
    </nc>
  </rcc>
  <rcc rId="35949" sId="2">
    <oc r="D74">
      <v>9930</v>
    </oc>
    <nc r="D74">
      <v>9990</v>
    </nc>
  </rcc>
  <rcc rId="35950" sId="2">
    <oc r="D76">
      <v>26685</v>
    </oc>
    <nc r="D76">
      <v>26815</v>
    </nc>
  </rcc>
  <rcc rId="35951" sId="2">
    <oc r="D77">
      <v>19390</v>
    </oc>
    <nc r="D77">
      <v>19685</v>
    </nc>
  </rcc>
  <rcc rId="35952" sId="2">
    <oc r="D78">
      <v>37240</v>
    </oc>
    <nc r="D78">
      <v>37745</v>
    </nc>
  </rcc>
  <rcc rId="35953" sId="2">
    <oc r="D79">
      <v>8180</v>
    </oc>
    <nc r="D79">
      <v>8330</v>
    </nc>
  </rcc>
  <rcc rId="35954" sId="2">
    <oc r="D80">
      <v>28625</v>
    </oc>
    <nc r="D80">
      <v>28765</v>
    </nc>
  </rcc>
  <rcc rId="35955" sId="2">
    <oc r="D81">
      <v>10930</v>
    </oc>
    <nc r="D81">
      <v>11115</v>
    </nc>
  </rcc>
  <rcc rId="35956" sId="2">
    <oc r="D83">
      <v>7890</v>
    </oc>
    <nc r="D83">
      <v>7945</v>
    </nc>
  </rcc>
  <rcc rId="35957" sId="2">
    <oc r="D84">
      <v>13035</v>
    </oc>
    <nc r="D84">
      <v>13195</v>
    </nc>
  </rcc>
  <rcc rId="35958" sId="2">
    <oc r="D85">
      <v>9585</v>
    </oc>
    <nc r="D85">
      <v>9745</v>
    </nc>
  </rcc>
  <rcc rId="35959" sId="2">
    <oc r="D86">
      <v>37405</v>
    </oc>
    <nc r="D86">
      <v>37960</v>
    </nc>
  </rcc>
  <rcc rId="35960" sId="2">
    <oc r="D87">
      <v>35915</v>
    </oc>
    <nc r="D87">
      <v>35990</v>
    </nc>
  </rcc>
  <rcc rId="35961" sId="2">
    <oc r="D88">
      <v>19285</v>
    </oc>
    <nc r="D88">
      <v>19375</v>
    </nc>
  </rcc>
  <rcc rId="35962" sId="2">
    <oc r="D89">
      <v>68285</v>
    </oc>
    <nc r="D89">
      <v>68490</v>
    </nc>
  </rcc>
  <rcc rId="35963" sId="2">
    <oc r="D90">
      <v>61315</v>
    </oc>
    <nc r="D90">
      <v>61475</v>
    </nc>
  </rcc>
  <rcc rId="35964" sId="2">
    <oc r="D91">
      <v>14285</v>
    </oc>
    <nc r="D91">
      <v>14500</v>
    </nc>
  </rcc>
  <rcc rId="35965" sId="2">
    <oc r="D92">
      <v>12600</v>
    </oc>
    <nc r="D92">
      <v>12685</v>
    </nc>
  </rcc>
  <rcc rId="35966" sId="2">
    <oc r="D94">
      <v>37630</v>
    </oc>
    <nc r="D94">
      <v>37890</v>
    </nc>
  </rcc>
  <rcc rId="35967" sId="2">
    <oc r="D95">
      <v>14465</v>
    </oc>
    <nc r="D95">
      <v>14750</v>
    </nc>
  </rcc>
  <rcc rId="35968" sId="2">
    <oc r="D96">
      <v>41935</v>
    </oc>
    <nc r="D96">
      <v>42090</v>
    </nc>
  </rcc>
  <rcc rId="35969" sId="2">
    <oc r="D97">
      <v>25365</v>
    </oc>
    <nc r="D97">
      <v>25525</v>
    </nc>
  </rcc>
  <rcc rId="35970" sId="2">
    <oc r="D98">
      <v>11205</v>
    </oc>
    <nc r="D98">
      <v>11445</v>
    </nc>
  </rcc>
  <rcc rId="35971" sId="2">
    <oc r="D99">
      <v>12870</v>
    </oc>
    <nc r="D99">
      <v>12955</v>
    </nc>
  </rcc>
  <rcc rId="35972" sId="2">
    <oc r="D100">
      <v>4950</v>
    </oc>
    <nc r="D100">
      <v>5075</v>
    </nc>
  </rcc>
  <rcc rId="35973" sId="2">
    <oc r="D101">
      <v>14420</v>
    </oc>
    <nc r="D101">
      <v>14685</v>
    </nc>
  </rcc>
  <rcc rId="35974" sId="2">
    <oc r="D102">
      <v>53110</v>
    </oc>
    <nc r="D102">
      <v>53340</v>
    </nc>
  </rcc>
  <rcc rId="35975" sId="2">
    <oc r="D103">
      <v>6575</v>
    </oc>
    <nc r="D103">
      <v>6640</v>
    </nc>
  </rcc>
  <rcc rId="35976" sId="2">
    <oc r="D104">
      <v>23135</v>
    </oc>
    <nc r="D104">
      <v>23295</v>
    </nc>
  </rcc>
  <rcc rId="35977" sId="2">
    <oc r="D105">
      <v>21005</v>
    </oc>
    <nc r="D105">
      <v>21100</v>
    </nc>
  </rcc>
  <rcc rId="35978" sId="2">
    <oc r="D106">
      <v>92965</v>
    </oc>
    <nc r="D106">
      <v>93570</v>
    </nc>
  </rcc>
  <rcc rId="35979" sId="2">
    <oc r="D108">
      <v>30650</v>
    </oc>
    <nc r="D108">
      <v>30845</v>
    </nc>
  </rcc>
  <rcc rId="35980" sId="2">
    <oc r="D109">
      <v>22115</v>
    </oc>
    <nc r="D109">
      <v>22420</v>
    </nc>
  </rcc>
  <rcc rId="35981" sId="2">
    <oc r="D110">
      <v>11335</v>
    </oc>
    <nc r="D110">
      <v>11645</v>
    </nc>
  </rcc>
  <rcc rId="35982" sId="2">
    <oc r="D111">
      <v>24510</v>
    </oc>
    <nc r="D111">
      <v>24740</v>
    </nc>
  </rcc>
  <rcc rId="35983" sId="2">
    <oc r="D112">
      <v>17190</v>
    </oc>
    <nc r="D112">
      <v>17295</v>
    </nc>
  </rcc>
  <rcc rId="35984" sId="2">
    <oc r="D113">
      <v>57265</v>
    </oc>
    <nc r="D113">
      <v>57475</v>
    </nc>
  </rcc>
  <rcc rId="35985" sId="2">
    <oc r="D114">
      <v>16065</v>
    </oc>
    <nc r="D114">
      <v>16235</v>
    </nc>
  </rcc>
  <rcc rId="35986" sId="2">
    <oc r="D115">
      <v>49250</v>
    </oc>
    <nc r="D115">
      <v>49405</v>
    </nc>
  </rcc>
  <rcc rId="35987" sId="2">
    <oc r="D116">
      <v>21205</v>
    </oc>
    <nc r="D116">
      <v>21210</v>
    </nc>
  </rcc>
  <rcc rId="35988" sId="2">
    <oc r="D117">
      <v>8520</v>
    </oc>
    <nc r="D117">
      <v>8645</v>
    </nc>
  </rcc>
  <rcc rId="35989" sId="2">
    <oc r="E6">
      <v>1330</v>
    </oc>
    <nc r="E6"/>
  </rcc>
  <rcc rId="35990" sId="2">
    <oc r="E7">
      <v>23605</v>
    </oc>
    <nc r="E7"/>
  </rcc>
  <rcc rId="35991" sId="2">
    <oc r="E8">
      <v>21040</v>
    </oc>
    <nc r="E8"/>
  </rcc>
  <rcc rId="35992" sId="2">
    <oc r="E9">
      <v>26745</v>
    </oc>
    <nc r="E9"/>
  </rcc>
  <rcc rId="35993" sId="2">
    <oc r="E11">
      <v>27245</v>
    </oc>
    <nc r="E11"/>
  </rcc>
  <rcc rId="35994" sId="2">
    <oc r="E12">
      <v>20650</v>
    </oc>
    <nc r="E12"/>
  </rcc>
  <rcc rId="35995" sId="2">
    <oc r="E13">
      <v>32010</v>
    </oc>
    <nc r="E13"/>
  </rcc>
  <rcc rId="35996" sId="2">
    <oc r="E14">
      <v>22050</v>
    </oc>
    <nc r="E14"/>
  </rcc>
  <rcc rId="35997" sId="2">
    <oc r="E15">
      <v>41835</v>
    </oc>
    <nc r="E15"/>
  </rcc>
  <rcc rId="35998" sId="2">
    <oc r="E16">
      <v>43570</v>
    </oc>
    <nc r="E16"/>
  </rcc>
  <rcc rId="35999" sId="2">
    <oc r="E17">
      <v>36375</v>
    </oc>
    <nc r="E17"/>
  </rcc>
  <rcc rId="36000" sId="2">
    <oc r="E18">
      <v>17610</v>
    </oc>
    <nc r="E18"/>
  </rcc>
  <rcc rId="36001" sId="2">
    <oc r="E19">
      <v>2830</v>
    </oc>
    <nc r="E19"/>
  </rcc>
  <rcc rId="36002" sId="2">
    <oc r="E20">
      <v>2790</v>
    </oc>
    <nc r="E20"/>
  </rcc>
  <rcc rId="36003" sId="2">
    <oc r="E21">
      <v>29210</v>
    </oc>
    <nc r="E21"/>
  </rcc>
  <rcc rId="36004" sId="2">
    <oc r="E22">
      <v>7715</v>
    </oc>
    <nc r="E22"/>
  </rcc>
  <rcc rId="36005" sId="2">
    <oc r="E23">
      <v>1125</v>
    </oc>
    <nc r="E23"/>
  </rcc>
  <rcc rId="36006" sId="2">
    <oc r="E24">
      <v>9140</v>
    </oc>
    <nc r="E24"/>
  </rcc>
  <rcc rId="36007" sId="2">
    <oc r="E25">
      <v>14665</v>
    </oc>
    <nc r="E25"/>
  </rcc>
  <rcc rId="36008" sId="2">
    <oc r="E26">
      <v>13875</v>
    </oc>
    <nc r="E26"/>
  </rcc>
  <rcc rId="36009" sId="2">
    <oc r="E27">
      <v>50455</v>
    </oc>
    <nc r="E27"/>
  </rcc>
  <rcc rId="36010" sId="2">
    <oc r="E28">
      <v>12410</v>
    </oc>
    <nc r="E28"/>
  </rcc>
  <rcc rId="36011" sId="2">
    <oc r="E29">
      <v>64510</v>
    </oc>
    <nc r="E29"/>
  </rcc>
  <rcc rId="36012" sId="2">
    <oc r="E30">
      <v>8865</v>
    </oc>
    <nc r="E30"/>
  </rcc>
  <rcc rId="36013" sId="2">
    <oc r="E31">
      <v>2510</v>
    </oc>
    <nc r="E31"/>
  </rcc>
  <rcc rId="36014" sId="2">
    <oc r="E32">
      <v>26095</v>
    </oc>
    <nc r="E32"/>
  </rcc>
  <rcc rId="36015" sId="2">
    <oc r="E34">
      <v>49330</v>
    </oc>
    <nc r="E34"/>
  </rcc>
  <rcc rId="36016" sId="2">
    <oc r="E35">
      <v>56830</v>
    </oc>
    <nc r="E35"/>
  </rcc>
  <rcc rId="36017" sId="2">
    <oc r="E36">
      <v>14800</v>
    </oc>
    <nc r="E36"/>
  </rcc>
  <rcc rId="36018" sId="2">
    <oc r="E37">
      <v>36965</v>
    </oc>
    <nc r="E37"/>
  </rcc>
  <rcc rId="36019" sId="2">
    <oc r="E38">
      <v>43995</v>
    </oc>
    <nc r="E38"/>
  </rcc>
  <rcc rId="36020" sId="2">
    <oc r="E39">
      <v>32645</v>
    </oc>
    <nc r="E39"/>
  </rcc>
  <rcc rId="36021" sId="2">
    <oc r="E40">
      <v>30445</v>
    </oc>
    <nc r="E40"/>
  </rcc>
  <rcc rId="36022" sId="2">
    <oc r="E41">
      <v>32145</v>
    </oc>
    <nc r="E41"/>
  </rcc>
  <rcc rId="36023" sId="2">
    <oc r="E42">
      <v>31480</v>
    </oc>
    <nc r="E42"/>
  </rcc>
  <rcc rId="36024" sId="2">
    <oc r="E43">
      <v>6630</v>
    </oc>
    <nc r="E43"/>
  </rcc>
  <rcc rId="36025" sId="2">
    <oc r="E44">
      <v>35795</v>
    </oc>
    <nc r="E44"/>
  </rcc>
  <rcc rId="36026" sId="2">
    <oc r="E45">
      <v>24980</v>
    </oc>
    <nc r="E45"/>
  </rcc>
  <rcc rId="36027" sId="2">
    <oc r="E46">
      <v>43405</v>
    </oc>
    <nc r="E46"/>
  </rcc>
  <rcc rId="36028" sId="2">
    <oc r="E47">
      <v>53775</v>
    </oc>
    <nc r="E47"/>
  </rcc>
  <rcc rId="36029" sId="2">
    <oc r="E48">
      <v>42270</v>
    </oc>
    <nc r="E48"/>
  </rcc>
  <rcc rId="36030" sId="2">
    <oc r="E49">
      <v>89825</v>
    </oc>
    <nc r="E49"/>
  </rcc>
  <rcc rId="36031" sId="2">
    <oc r="E50">
      <v>79730</v>
    </oc>
    <nc r="E50"/>
  </rcc>
  <rcc rId="36032" sId="2">
    <oc r="E51">
      <v>10395</v>
    </oc>
    <nc r="E51"/>
  </rcc>
  <rcc rId="36033" sId="2">
    <oc r="E52">
      <v>11890</v>
    </oc>
    <nc r="E52"/>
  </rcc>
  <rcc rId="36034" sId="2">
    <oc r="E53">
      <v>21230</v>
    </oc>
    <nc r="E53"/>
  </rcc>
  <rcc rId="36035" sId="2">
    <oc r="E54">
      <v>12020</v>
    </oc>
    <nc r="E54"/>
  </rcc>
  <rcc rId="36036" sId="2">
    <oc r="E55">
      <v>45295</v>
    </oc>
    <nc r="E55"/>
  </rcc>
  <rcc rId="36037" sId="2">
    <oc r="E56">
      <v>11605</v>
    </oc>
    <nc r="E56"/>
  </rcc>
  <rcc rId="36038" sId="2">
    <oc r="E58">
      <v>23945</v>
    </oc>
    <nc r="E58"/>
  </rcc>
  <rcc rId="36039" sId="2">
    <oc r="E59">
      <v>23425</v>
    </oc>
    <nc r="E59"/>
  </rcc>
  <rcc rId="36040" sId="2">
    <oc r="E60">
      <v>13260</v>
    </oc>
    <nc r="E60"/>
  </rcc>
  <rcc rId="36041" sId="2">
    <oc r="E61">
      <v>71195</v>
    </oc>
    <nc r="E61"/>
  </rcc>
  <rcc rId="36042" sId="2">
    <oc r="E62">
      <v>14375</v>
    </oc>
    <nc r="E62"/>
  </rcc>
  <rcc rId="36043" sId="2">
    <oc r="E63">
      <v>2155</v>
    </oc>
    <nc r="E63"/>
  </rcc>
  <rcc rId="36044" sId="2">
    <oc r="E64">
      <v>20610</v>
    </oc>
    <nc r="E64"/>
  </rcc>
  <rcc rId="36045" sId="2">
    <oc r="E65">
      <v>67665</v>
    </oc>
    <nc r="E65"/>
  </rcc>
  <rcc rId="36046" sId="2">
    <oc r="E66">
      <v>32325</v>
    </oc>
    <nc r="E66"/>
  </rcc>
  <rcc rId="36047" sId="2">
    <oc r="E67">
      <v>8120</v>
    </oc>
    <nc r="E67"/>
  </rcc>
  <rcc rId="36048" sId="2">
    <oc r="E68">
      <v>27725</v>
    </oc>
    <nc r="E68"/>
  </rcc>
  <rcc rId="36049" sId="2">
    <oc r="E69">
      <v>56010</v>
    </oc>
    <nc r="E69"/>
  </rcc>
  <rcc rId="36050" sId="2">
    <oc r="E70">
      <v>87555</v>
    </oc>
    <nc r="E70"/>
  </rcc>
  <rcc rId="36051" sId="2">
    <oc r="E71">
      <v>37290</v>
    </oc>
    <nc r="E71"/>
  </rcc>
  <rcc rId="36052" sId="2">
    <oc r="E72">
      <v>6640</v>
    </oc>
    <nc r="E72"/>
  </rcc>
  <rcc rId="36053" sId="2">
    <oc r="E73">
      <v>58315</v>
    </oc>
    <nc r="E73"/>
  </rcc>
  <rcc rId="36054" sId="2">
    <oc r="E74">
      <v>9990</v>
    </oc>
    <nc r="E74"/>
  </rcc>
  <rcc rId="36055" sId="2">
    <oc r="E75">
      <v>275</v>
    </oc>
    <nc r="E75"/>
  </rcc>
  <rcc rId="36056" sId="2">
    <oc r="E76">
      <v>26815</v>
    </oc>
    <nc r="E76"/>
  </rcc>
  <rcc rId="36057" sId="2">
    <oc r="E77">
      <v>19685</v>
    </oc>
    <nc r="E77"/>
  </rcc>
  <rcc rId="36058" sId="2">
    <oc r="E78">
      <v>37745</v>
    </oc>
    <nc r="E78"/>
  </rcc>
  <rcc rId="36059" sId="2">
    <oc r="E79">
      <v>8330</v>
    </oc>
    <nc r="E79"/>
  </rcc>
  <rcc rId="36060" sId="2">
    <oc r="E80">
      <v>28765</v>
    </oc>
    <nc r="E80"/>
  </rcc>
  <rcc rId="36061" sId="2">
    <oc r="E81">
      <v>11115</v>
    </oc>
    <nc r="E81"/>
  </rcc>
  <rcc rId="36062" sId="2">
    <oc r="E83">
      <v>7945</v>
    </oc>
    <nc r="E83"/>
  </rcc>
  <rcc rId="36063" sId="2">
    <oc r="E84">
      <v>13195</v>
    </oc>
    <nc r="E84"/>
  </rcc>
  <rcc rId="36064" sId="2">
    <oc r="E85">
      <v>9745</v>
    </oc>
    <nc r="E85"/>
  </rcc>
  <rcc rId="36065" sId="2">
    <oc r="E86">
      <v>37960</v>
    </oc>
    <nc r="E86"/>
  </rcc>
  <rcc rId="36066" sId="2">
    <oc r="E87">
      <v>35990</v>
    </oc>
    <nc r="E87"/>
  </rcc>
  <rcc rId="36067" sId="2">
    <oc r="E88">
      <v>19375</v>
    </oc>
    <nc r="E88"/>
  </rcc>
  <rcc rId="36068" sId="2">
    <oc r="E89">
      <v>68490</v>
    </oc>
    <nc r="E89"/>
  </rcc>
  <rcc rId="36069" sId="2">
    <oc r="E90">
      <v>61475</v>
    </oc>
    <nc r="E90"/>
  </rcc>
  <rcc rId="36070" sId="2">
    <oc r="E91">
      <v>14500</v>
    </oc>
    <nc r="E91"/>
  </rcc>
  <rcc rId="36071" sId="2">
    <oc r="E92">
      <v>12685</v>
    </oc>
    <nc r="E92"/>
  </rcc>
  <rcc rId="36072" sId="2">
    <oc r="E93">
      <v>730</v>
    </oc>
    <nc r="E93"/>
  </rcc>
  <rcc rId="36073" sId="2">
    <oc r="E94">
      <v>37890</v>
    </oc>
    <nc r="E94"/>
  </rcc>
  <rcc rId="36074" sId="2">
    <oc r="E95">
      <v>14750</v>
    </oc>
    <nc r="E95"/>
  </rcc>
  <rcc rId="36075" sId="2">
    <oc r="E96">
      <v>42090</v>
    </oc>
    <nc r="E96"/>
  </rcc>
  <rcc rId="36076" sId="2">
    <oc r="E97">
      <v>25525</v>
    </oc>
    <nc r="E97"/>
  </rcc>
  <rcc rId="36077" sId="2">
    <oc r="E98">
      <v>11445</v>
    </oc>
    <nc r="E98"/>
  </rcc>
  <rcc rId="36078" sId="2">
    <oc r="E99">
      <v>12955</v>
    </oc>
    <nc r="E99"/>
  </rcc>
  <rcc rId="36079" sId="2">
    <oc r="E100">
      <v>5075</v>
    </oc>
    <nc r="E100"/>
  </rcc>
  <rcc rId="36080" sId="2">
    <oc r="E101">
      <v>14685</v>
    </oc>
    <nc r="E101"/>
  </rcc>
  <rcc rId="36081" sId="2">
    <oc r="E102">
      <v>53340</v>
    </oc>
    <nc r="E102"/>
  </rcc>
  <rcc rId="36082" sId="2">
    <oc r="E103">
      <v>6640</v>
    </oc>
    <nc r="E103"/>
  </rcc>
  <rcc rId="36083" sId="2">
    <oc r="E104">
      <v>23295</v>
    </oc>
    <nc r="E104"/>
  </rcc>
  <rcc rId="36084" sId="2">
    <oc r="E105">
      <v>21100</v>
    </oc>
    <nc r="E105"/>
  </rcc>
  <rcc rId="36085" sId="2">
    <oc r="E106">
      <v>93570</v>
    </oc>
    <nc r="E106"/>
  </rcc>
  <rcc rId="36086" sId="2">
    <oc r="E107">
      <v>11055</v>
    </oc>
    <nc r="E107"/>
  </rcc>
  <rcc rId="36087" sId="2">
    <oc r="E108">
      <v>30845</v>
    </oc>
    <nc r="E108"/>
  </rcc>
  <rcc rId="36088" sId="2">
    <oc r="E109">
      <v>22420</v>
    </oc>
    <nc r="E109"/>
  </rcc>
  <rcc rId="36089" sId="2">
    <oc r="E110">
      <v>11645</v>
    </oc>
    <nc r="E110"/>
  </rcc>
  <rcc rId="36090" sId="2">
    <oc r="E111">
      <v>24740</v>
    </oc>
    <nc r="E111"/>
  </rcc>
  <rcc rId="36091" sId="2">
    <oc r="E112">
      <v>17295</v>
    </oc>
    <nc r="E112"/>
  </rcc>
  <rcc rId="36092" sId="2">
    <oc r="E113">
      <v>57475</v>
    </oc>
    <nc r="E113"/>
  </rcc>
  <rcc rId="36093" sId="2">
    <oc r="E114">
      <v>16235</v>
    </oc>
    <nc r="E114"/>
  </rcc>
  <rcc rId="36094" sId="2">
    <oc r="E115">
      <v>49405</v>
    </oc>
    <nc r="E115"/>
  </rcc>
  <rcc rId="36095" sId="2">
    <oc r="E116">
      <v>21210</v>
    </oc>
    <nc r="E116"/>
  </rcc>
  <rcc rId="36096" sId="2">
    <oc r="E117">
      <v>8645</v>
    </oc>
    <nc r="E117"/>
  </rcc>
  <rcc rId="36097" sId="3">
    <oc r="E2" t="inlineStr">
      <is>
        <t>Октябрь</t>
      </is>
    </oc>
    <nc r="E2" t="inlineStr">
      <is>
        <t>Ноябрь</t>
      </is>
    </nc>
  </rcc>
  <rcc rId="36098" sId="3">
    <oc r="D7">
      <v>13580</v>
    </oc>
    <nc r="D7">
      <v>13630</v>
    </nc>
  </rcc>
  <rcc rId="36099" sId="3">
    <oc r="D8">
      <v>870</v>
    </oc>
    <nc r="D8">
      <v>920</v>
    </nc>
  </rcc>
  <rcc rId="36100" sId="3">
    <oc r="D9">
      <v>15370</v>
    </oc>
    <nc r="D9">
      <v>15480</v>
    </nc>
  </rcc>
  <rcc rId="36101" sId="3">
    <oc r="D10">
      <v>14200</v>
    </oc>
    <nc r="D10">
      <v>14420</v>
    </nc>
  </rcc>
  <rcc rId="36102" sId="3">
    <oc r="D12">
      <v>29157</v>
    </oc>
    <nc r="D12">
      <v>29280</v>
    </nc>
  </rcc>
  <rcc rId="36103" sId="3">
    <oc r="D13">
      <v>11575</v>
    </oc>
    <nc r="D13">
      <v>11790</v>
    </nc>
  </rcc>
  <rcc rId="36104" sId="3">
    <oc r="D14">
      <v>19030</v>
    </oc>
    <nc r="D14">
      <v>19220</v>
    </nc>
  </rcc>
  <rcc rId="36105" sId="3">
    <oc r="D15">
      <v>4315</v>
    </oc>
    <nc r="D15">
      <v>4585</v>
    </nc>
  </rcc>
  <rcc rId="36106" sId="3">
    <oc r="D16">
      <v>77650</v>
    </oc>
    <nc r="D16">
      <v>77845</v>
    </nc>
  </rcc>
  <rcc rId="36107" sId="3">
    <oc r="D17">
      <v>41345</v>
    </oc>
    <nc r="D17">
      <v>41800</v>
    </nc>
  </rcc>
  <rcc rId="36108" sId="3">
    <oc r="D18">
      <v>15675</v>
    </oc>
    <nc r="D18">
      <v>15870</v>
    </nc>
  </rcc>
  <rcc rId="36109" sId="3">
    <oc r="D19">
      <v>155680</v>
    </oc>
    <nc r="D19">
      <v>156610</v>
    </nc>
  </rcc>
  <rcc rId="36110" sId="3">
    <oc r="D20">
      <v>6100</v>
    </oc>
    <nc r="D20">
      <v>6145</v>
    </nc>
  </rcc>
  <rcc rId="36111" sId="3">
    <oc r="D21">
      <v>13900</v>
    </oc>
    <nc r="D21">
      <v>14135</v>
    </nc>
  </rcc>
  <rcc rId="36112" sId="3">
    <oc r="D22">
      <v>13345</v>
    </oc>
    <nc r="D22">
      <v>13465</v>
    </nc>
  </rcc>
  <rcc rId="36113" sId="3">
    <oc r="D23">
      <v>38360</v>
    </oc>
    <nc r="D23">
      <v>38510</v>
    </nc>
  </rcc>
  <rcc rId="36114" sId="3">
    <oc r="D24">
      <v>53965</v>
    </oc>
    <nc r="D24">
      <v>54105</v>
    </nc>
  </rcc>
  <rcc rId="36115" sId="3">
    <oc r="D25">
      <v>12100</v>
    </oc>
    <nc r="D25">
      <v>12165</v>
    </nc>
  </rcc>
  <rcc rId="36116" sId="3">
    <oc r="D27">
      <v>36060</v>
    </oc>
    <nc r="D27">
      <v>37265</v>
    </nc>
  </rcc>
  <rcc rId="36117" sId="3">
    <oc r="D28">
      <v>32135</v>
    </oc>
    <nc r="D28">
      <v>32330</v>
    </nc>
  </rcc>
  <rcc rId="36118" sId="3">
    <oc r="D29">
      <v>32680</v>
    </oc>
    <nc r="D29">
      <v>32910</v>
    </nc>
  </rcc>
  <rcc rId="36119" sId="3">
    <oc r="D30">
      <v>31610</v>
    </oc>
    <nc r="D30">
      <v>31995</v>
    </nc>
  </rcc>
  <rcc rId="36120" sId="3">
    <oc r="D31">
      <v>65260</v>
    </oc>
    <nc r="D31">
      <v>65855</v>
    </nc>
  </rcc>
  <rcc rId="36121" sId="3">
    <oc r="E7">
      <v>13630</v>
    </oc>
    <nc r="E7"/>
  </rcc>
  <rcc rId="36122" sId="3">
    <oc r="E8">
      <v>920</v>
    </oc>
    <nc r="E8"/>
  </rcc>
  <rcc rId="36123" sId="3">
    <oc r="E9">
      <v>15480</v>
    </oc>
    <nc r="E9"/>
  </rcc>
  <rcc rId="36124" sId="3">
    <oc r="E10">
      <v>14420</v>
    </oc>
    <nc r="E10"/>
  </rcc>
  <rcc rId="36125" sId="3">
    <oc r="E11">
      <v>930</v>
    </oc>
    <nc r="E11"/>
  </rcc>
  <rcc rId="36126" sId="3">
    <oc r="E12">
      <v>29280</v>
    </oc>
    <nc r="E12"/>
  </rcc>
  <rcc rId="36127" sId="3">
    <oc r="E13">
      <v>11790</v>
    </oc>
    <nc r="E13"/>
  </rcc>
  <rcc rId="36128" sId="3">
    <oc r="E14">
      <v>19220</v>
    </oc>
    <nc r="E14"/>
  </rcc>
  <rcc rId="36129" sId="3">
    <oc r="E15">
      <v>4585</v>
    </oc>
    <nc r="E15"/>
  </rcc>
  <rcc rId="36130" sId="3">
    <oc r="E16">
      <v>77845</v>
    </oc>
    <nc r="E16"/>
  </rcc>
  <rcc rId="36131" sId="3">
    <oc r="E17">
      <v>41800</v>
    </oc>
    <nc r="E17"/>
  </rcc>
  <rcc rId="36132" sId="3">
    <oc r="E18">
      <v>15870</v>
    </oc>
    <nc r="E18"/>
  </rcc>
  <rcc rId="36133" sId="3">
    <oc r="E19">
      <v>156610</v>
    </oc>
    <nc r="E19"/>
  </rcc>
  <rcc rId="36134" sId="3">
    <oc r="E20">
      <v>6145</v>
    </oc>
    <nc r="E20"/>
  </rcc>
  <rcc rId="36135" sId="3">
    <oc r="E21">
      <v>14135</v>
    </oc>
    <nc r="E21"/>
  </rcc>
  <rcc rId="36136" sId="3">
    <oc r="E22">
      <v>13465</v>
    </oc>
    <nc r="E22"/>
  </rcc>
  <rcc rId="36137" sId="3">
    <oc r="E23">
      <v>38510</v>
    </oc>
    <nc r="E23"/>
  </rcc>
  <rcc rId="36138" sId="3">
    <oc r="E24">
      <v>54105</v>
    </oc>
    <nc r="E24"/>
  </rcc>
  <rcc rId="36139" sId="3">
    <oc r="E25">
      <v>12165</v>
    </oc>
    <nc r="E25"/>
  </rcc>
  <rcc rId="36140" sId="3">
    <oc r="E26">
      <v>15</v>
    </oc>
    <nc r="E26"/>
  </rcc>
  <rcc rId="36141" sId="3">
    <oc r="E27">
      <v>37265</v>
    </oc>
    <nc r="E27"/>
  </rcc>
  <rcc rId="36142" sId="3">
    <oc r="E28">
      <v>32330</v>
    </oc>
    <nc r="E28"/>
  </rcc>
  <rcc rId="36143" sId="3">
    <oc r="E29">
      <v>32910</v>
    </oc>
    <nc r="E29"/>
  </rcc>
  <rcc rId="36144" sId="3">
    <oc r="E30">
      <v>31995</v>
    </oc>
    <nc r="E30"/>
  </rcc>
  <rcc rId="36145" sId="3">
    <oc r="E31">
      <v>65855</v>
    </oc>
    <nc r="E31"/>
  </rcc>
  <rcc rId="36146" sId="4">
    <oc r="E2" t="inlineStr">
      <is>
        <t>Октябрь</t>
      </is>
    </oc>
    <nc r="E2" t="inlineStr">
      <is>
        <t>Ноябрь</t>
      </is>
    </nc>
  </rcc>
  <rcc rId="36147" sId="4">
    <oc r="D7">
      <v>8315</v>
    </oc>
    <nc r="D7">
      <v>8355</v>
    </nc>
  </rcc>
  <rcc rId="36148" sId="4">
    <oc r="D8">
      <v>52835</v>
    </oc>
    <nc r="D8">
      <v>53105</v>
    </nc>
  </rcc>
  <rcc rId="36149" sId="4">
    <oc r="D9">
      <v>5995</v>
    </oc>
    <nc r="D9">
      <v>6230</v>
    </nc>
  </rcc>
  <rcc rId="36150" sId="4">
    <oc r="D10">
      <v>23440</v>
    </oc>
    <nc r="D10">
      <v>23765</v>
    </nc>
  </rcc>
  <rcc rId="36151" sId="4">
    <oc r="D11">
      <v>13850</v>
    </oc>
    <nc r="D11">
      <v>13985</v>
    </nc>
  </rcc>
  <rcc rId="36152" sId="4">
    <oc r="D12">
      <v>46360</v>
    </oc>
    <nc r="D12">
      <v>46530</v>
    </nc>
  </rcc>
  <rcc rId="36153" sId="4">
    <oc r="D13">
      <v>17580</v>
    </oc>
    <nc r="D13">
      <v>17725</v>
    </nc>
  </rcc>
  <rcc rId="36154" sId="4">
    <oc r="D14">
      <v>9600</v>
    </oc>
    <nc r="D14">
      <v>9635</v>
    </nc>
  </rcc>
  <rcc rId="36155" sId="4">
    <oc r="D15">
      <v>28005</v>
    </oc>
    <nc r="D15">
      <v>28345</v>
    </nc>
  </rcc>
  <rcc rId="36156" sId="4">
    <oc r="D16">
      <v>29110</v>
    </oc>
    <nc r="D16">
      <v>29800</v>
    </nc>
  </rcc>
  <rcc rId="36157" sId="4">
    <oc r="D17">
      <v>31060</v>
    </oc>
    <nc r="D17">
      <v>31365</v>
    </nc>
  </rcc>
  <rcc rId="36158" sId="4">
    <oc r="D18">
      <v>33685</v>
    </oc>
    <nc r="D18">
      <v>34020</v>
    </nc>
  </rcc>
  <rcc rId="36159" sId="4">
    <oc r="D19">
      <v>54080</v>
    </oc>
    <nc r="D19">
      <v>54370</v>
    </nc>
  </rcc>
  <rcc rId="36160" sId="4">
    <oc r="D20">
      <v>4460</v>
    </oc>
    <nc r="D20">
      <v>4560</v>
    </nc>
  </rcc>
  <rcc rId="36161" sId="4">
    <oc r="D21">
      <v>9140</v>
    </oc>
    <nc r="D21">
      <v>9355</v>
    </nc>
  </rcc>
  <rcc rId="36162" sId="4">
    <oc r="D22">
      <v>22630</v>
    </oc>
    <nc r="D22">
      <v>22810</v>
    </nc>
  </rcc>
  <rcc rId="36163" sId="4">
    <oc r="D23">
      <v>49290</v>
    </oc>
    <nc r="D23">
      <v>49370</v>
    </nc>
  </rcc>
  <rcc rId="36164" sId="4">
    <oc r="D24">
      <v>30760</v>
    </oc>
    <nc r="D24">
      <v>31135</v>
    </nc>
  </rcc>
  <rcc rId="36165" sId="4">
    <oc r="D25">
      <v>34890</v>
    </oc>
    <nc r="D25">
      <v>35145</v>
    </nc>
  </rcc>
  <rcc rId="36166" sId="4">
    <oc r="D26">
      <v>17095</v>
    </oc>
    <nc r="D26">
      <v>17320</v>
    </nc>
  </rcc>
  <rcc rId="36167" sId="4">
    <oc r="D27">
      <v>15505</v>
    </oc>
    <nc r="D27">
      <v>15665</v>
    </nc>
  </rcc>
  <rcc rId="36168" sId="4">
    <oc r="D28">
      <v>58210</v>
    </oc>
    <nc r="D28">
      <v>58400</v>
    </nc>
  </rcc>
  <rcc rId="36169" sId="4">
    <oc r="D29">
      <v>34635</v>
    </oc>
    <nc r="D29">
      <v>34825</v>
    </nc>
  </rcc>
  <rcc rId="36170" sId="4">
    <oc r="D31">
      <v>22150</v>
    </oc>
    <nc r="D31">
      <v>22300</v>
    </nc>
  </rcc>
  <rcc rId="36171" sId="4">
    <oc r="D32">
      <v>30260</v>
    </oc>
    <nc r="D32">
      <v>30560</v>
    </nc>
  </rcc>
  <rcc rId="36172" sId="4">
    <oc r="D33">
      <v>38545</v>
    </oc>
    <nc r="D33">
      <v>38690</v>
    </nc>
  </rcc>
  <rcc rId="36173" sId="4">
    <oc r="D34">
      <v>19585</v>
    </oc>
    <nc r="D34">
      <v>19895</v>
    </nc>
  </rcc>
  <rcc rId="36174" sId="4">
    <oc r="D35">
      <v>11855</v>
    </oc>
    <nc r="D35">
      <v>11860</v>
    </nc>
  </rcc>
  <rcc rId="36175" sId="4">
    <oc r="D36">
      <v>49200</v>
    </oc>
    <nc r="D36">
      <v>49675</v>
    </nc>
  </rcc>
  <rcc rId="36176" sId="4">
    <oc r="D37">
      <v>39115</v>
    </oc>
    <nc r="D37">
      <v>39350</v>
    </nc>
  </rcc>
  <rcc rId="36177" sId="4">
    <oc r="D38">
      <v>12535</v>
    </oc>
    <nc r="D38">
      <v>12735</v>
    </nc>
  </rcc>
  <rcc rId="36178" sId="4">
    <oc r="D39">
      <v>42645</v>
    </oc>
    <nc r="D39">
      <v>42705</v>
    </nc>
  </rcc>
  <rcc rId="36179" sId="4">
    <oc r="D40">
      <v>37915</v>
    </oc>
    <nc r="D40">
      <v>38100</v>
    </nc>
  </rcc>
  <rcc rId="36180" sId="4">
    <oc r="D41">
      <v>4310</v>
    </oc>
    <nc r="D41">
      <v>4605</v>
    </nc>
  </rcc>
  <rcc rId="36181" sId="4">
    <oc r="D42">
      <v>101295</v>
    </oc>
    <nc r="D42">
      <v>101510</v>
    </nc>
  </rcc>
  <rcc rId="36182" sId="4">
    <oc r="D43">
      <v>10025</v>
    </oc>
    <nc r="D43">
      <v>10295</v>
    </nc>
  </rcc>
  <rcc rId="36183" sId="4">
    <oc r="D44">
      <v>2455</v>
    </oc>
    <nc r="D44">
      <v>2625</v>
    </nc>
  </rcc>
  <rcc rId="36184" sId="4">
    <oc r="D45">
      <v>88130</v>
    </oc>
    <nc r="D45">
      <v>88365</v>
    </nc>
  </rcc>
  <rcc rId="36185" sId="4">
    <oc r="D46">
      <v>9160</v>
    </oc>
    <nc r="D46">
      <v>9290</v>
    </nc>
  </rcc>
  <rcc rId="36186" sId="4">
    <oc r="D47">
      <v>11640</v>
    </oc>
    <nc r="D47">
      <v>11755</v>
    </nc>
  </rcc>
  <rcc rId="36187" sId="4">
    <oc r="D48">
      <v>54785</v>
    </oc>
    <nc r="D48">
      <v>54790</v>
    </nc>
  </rcc>
  <rcc rId="36188" sId="4">
    <oc r="D49">
      <v>14900</v>
    </oc>
    <nc r="D49">
      <v>15030</v>
    </nc>
  </rcc>
  <rcc rId="36189" sId="4">
    <oc r="D50">
      <v>32325</v>
    </oc>
    <nc r="D50">
      <v>32510</v>
    </nc>
  </rcc>
  <rcc rId="36190" sId="4">
    <oc r="D51">
      <v>16020</v>
    </oc>
    <nc r="D51">
      <v>16265</v>
    </nc>
  </rcc>
  <rcc rId="36191" sId="4">
    <oc r="D52">
      <v>9925</v>
    </oc>
    <nc r="D52">
      <v>10005</v>
    </nc>
  </rcc>
  <rcc rId="36192" sId="4">
    <oc r="D53">
      <v>20010</v>
    </oc>
    <nc r="D53">
      <v>20165</v>
    </nc>
  </rcc>
  <rcc rId="36193" sId="4">
    <oc r="D54">
      <v>6070</v>
    </oc>
    <nc r="D54">
      <v>6145</v>
    </nc>
  </rcc>
  <rcc rId="36194" sId="4">
    <oc r="D55">
      <v>54645</v>
    </oc>
    <nc r="D55">
      <v>55030</v>
    </nc>
  </rcc>
  <rcc rId="36195" sId="4">
    <oc r="D56">
      <v>51930</v>
    </oc>
    <nc r="D56">
      <v>52640</v>
    </nc>
  </rcc>
  <rcc rId="36196" sId="4">
    <oc r="D57">
      <v>5865</v>
    </oc>
    <nc r="D57">
      <v>5970</v>
    </nc>
  </rcc>
  <rcc rId="36197" sId="4">
    <oc r="D58">
      <v>29150</v>
    </oc>
    <nc r="D58">
      <v>29410</v>
    </nc>
  </rcc>
  <rcc rId="36198" sId="4">
    <oc r="D59">
      <v>13320</v>
    </oc>
    <nc r="D59">
      <v>13505</v>
    </nc>
  </rcc>
  <rcc rId="36199" sId="4">
    <oc r="E7">
      <v>8355</v>
    </oc>
    <nc r="E7"/>
  </rcc>
  <rcc rId="36200" sId="4">
    <oc r="E8">
      <v>53105</v>
    </oc>
    <nc r="E8"/>
  </rcc>
  <rcc rId="36201" sId="4">
    <oc r="E9">
      <v>6230</v>
    </oc>
    <nc r="E9"/>
  </rcc>
  <rcc rId="36202" sId="4">
    <oc r="E10">
      <v>23765</v>
    </oc>
    <nc r="E10"/>
  </rcc>
  <rcc rId="36203" sId="4">
    <oc r="E11">
      <v>13985</v>
    </oc>
    <nc r="E11"/>
  </rcc>
  <rcc rId="36204" sId="4">
    <oc r="E12">
      <v>46530</v>
    </oc>
    <nc r="E12"/>
  </rcc>
  <rcc rId="36205" sId="4">
    <oc r="E13">
      <v>17725</v>
    </oc>
    <nc r="E13"/>
  </rcc>
  <rcc rId="36206" sId="4">
    <oc r="E14">
      <v>9635</v>
    </oc>
    <nc r="E14"/>
  </rcc>
  <rcc rId="36207" sId="4">
    <oc r="E15">
      <v>28345</v>
    </oc>
    <nc r="E15"/>
  </rcc>
  <rcc rId="36208" sId="4">
    <oc r="E16">
      <v>29800</v>
    </oc>
    <nc r="E16"/>
  </rcc>
  <rcc rId="36209" sId="4">
    <oc r="E17">
      <v>31365</v>
    </oc>
    <nc r="E17"/>
  </rcc>
  <rcc rId="36210" sId="4">
    <oc r="E18">
      <v>34020</v>
    </oc>
    <nc r="E18"/>
  </rcc>
  <rcc rId="36211" sId="4">
    <oc r="E19">
      <v>54370</v>
    </oc>
    <nc r="E19"/>
  </rcc>
  <rcc rId="36212" sId="4">
    <oc r="E20">
      <v>4560</v>
    </oc>
    <nc r="E20"/>
  </rcc>
  <rcc rId="36213" sId="4">
    <oc r="E21">
      <v>9355</v>
    </oc>
    <nc r="E21"/>
  </rcc>
  <rcc rId="36214" sId="4">
    <oc r="E22">
      <v>22810</v>
    </oc>
    <nc r="E22"/>
  </rcc>
  <rcc rId="36215" sId="4">
    <oc r="E23">
      <v>49370</v>
    </oc>
    <nc r="E23"/>
  </rcc>
  <rcc rId="36216" sId="4">
    <oc r="E24">
      <v>31135</v>
    </oc>
    <nc r="E24"/>
  </rcc>
  <rcc rId="36217" sId="4">
    <oc r="E25">
      <v>35145</v>
    </oc>
    <nc r="E25"/>
  </rcc>
  <rcc rId="36218" sId="4">
    <oc r="E26">
      <v>17320</v>
    </oc>
    <nc r="E26"/>
  </rcc>
  <rcc rId="36219" sId="4">
    <oc r="E27">
      <v>15665</v>
    </oc>
    <nc r="E27"/>
  </rcc>
  <rcc rId="36220" sId="4">
    <oc r="E28">
      <v>58400</v>
    </oc>
    <nc r="E28"/>
  </rcc>
  <rcc rId="36221" sId="4">
    <oc r="E29">
      <v>34825</v>
    </oc>
    <nc r="E29"/>
  </rcc>
  <rcc rId="36222" sId="4">
    <oc r="E31">
      <v>22300</v>
    </oc>
    <nc r="E31"/>
  </rcc>
  <rcc rId="36223" sId="4">
    <oc r="E32">
      <v>30560</v>
    </oc>
    <nc r="E32"/>
  </rcc>
  <rcc rId="36224" sId="4">
    <oc r="E33">
      <v>38690</v>
    </oc>
    <nc r="E33"/>
  </rcc>
  <rcc rId="36225" sId="4">
    <oc r="E34">
      <v>19895</v>
    </oc>
    <nc r="E34"/>
  </rcc>
  <rcc rId="36226" sId="4">
    <oc r="E35">
      <v>11860</v>
    </oc>
    <nc r="E35"/>
  </rcc>
  <rcc rId="36227" sId="4">
    <oc r="E36">
      <v>49675</v>
    </oc>
    <nc r="E36"/>
  </rcc>
  <rcc rId="36228" sId="4">
    <oc r="E37">
      <v>39350</v>
    </oc>
    <nc r="E37"/>
  </rcc>
  <rcc rId="36229" sId="4">
    <oc r="E38">
      <v>12735</v>
    </oc>
    <nc r="E38"/>
  </rcc>
  <rcc rId="36230" sId="4">
    <oc r="E39">
      <v>42705</v>
    </oc>
    <nc r="E39"/>
  </rcc>
  <rcc rId="36231" sId="4">
    <oc r="E40">
      <v>38100</v>
    </oc>
    <nc r="E40"/>
  </rcc>
  <rcc rId="36232" sId="4">
    <oc r="E41">
      <v>4605</v>
    </oc>
    <nc r="E41"/>
  </rcc>
  <rcc rId="36233" sId="4">
    <oc r="E42">
      <v>101510</v>
    </oc>
    <nc r="E42"/>
  </rcc>
  <rcc rId="36234" sId="4">
    <oc r="E43">
      <v>10295</v>
    </oc>
    <nc r="E43"/>
  </rcc>
  <rcc rId="36235" sId="4">
    <oc r="E44">
      <v>2625</v>
    </oc>
    <nc r="E44"/>
  </rcc>
  <rcc rId="36236" sId="4">
    <oc r="E45">
      <v>88365</v>
    </oc>
    <nc r="E45"/>
  </rcc>
  <rcc rId="36237" sId="4">
    <oc r="E46">
      <v>9290</v>
    </oc>
    <nc r="E46"/>
  </rcc>
  <rcc rId="36238" sId="4">
    <oc r="E47">
      <v>11755</v>
    </oc>
    <nc r="E47"/>
  </rcc>
  <rcc rId="36239" sId="4">
    <oc r="E48">
      <v>54790</v>
    </oc>
    <nc r="E48"/>
  </rcc>
  <rcc rId="36240" sId="4">
    <oc r="E49">
      <v>15030</v>
    </oc>
    <nc r="E49"/>
  </rcc>
  <rcc rId="36241" sId="4">
    <oc r="E50">
      <v>32510</v>
    </oc>
    <nc r="E50"/>
  </rcc>
  <rcc rId="36242" sId="4">
    <oc r="E51">
      <v>16265</v>
    </oc>
    <nc r="E51"/>
  </rcc>
  <rcc rId="36243" sId="4">
    <oc r="E52">
      <v>10005</v>
    </oc>
    <nc r="E52"/>
  </rcc>
  <rcc rId="36244" sId="4">
    <oc r="E53">
      <v>20165</v>
    </oc>
    <nc r="E53"/>
  </rcc>
  <rcc rId="36245" sId="4">
    <oc r="E54">
      <v>6145</v>
    </oc>
    <nc r="E54"/>
  </rcc>
  <rcc rId="36246" sId="4">
    <oc r="E55">
      <v>55030</v>
    </oc>
    <nc r="E55"/>
  </rcc>
  <rcc rId="36247" sId="4">
    <oc r="E56">
      <v>52640</v>
    </oc>
    <nc r="E56"/>
  </rcc>
  <rcc rId="36248" sId="4">
    <oc r="E57">
      <v>5970</v>
    </oc>
    <nc r="E57"/>
  </rcc>
  <rcc rId="36249" sId="4">
    <oc r="E58">
      <v>29410</v>
    </oc>
    <nc r="E58"/>
  </rcc>
  <rcc rId="36250" sId="4">
    <oc r="E59">
      <v>13505</v>
    </oc>
    <nc r="E59"/>
  </rcc>
  <rcc rId="36251" sId="5">
    <oc r="E2" t="inlineStr">
      <is>
        <t>Октябрь</t>
      </is>
    </oc>
    <nc r="E2" t="inlineStr">
      <is>
        <t>Ноябрь</t>
      </is>
    </nc>
  </rcc>
  <rcc rId="36252" sId="5">
    <oc r="D6">
      <v>14360</v>
    </oc>
    <nc r="D6">
      <v>14585</v>
    </nc>
  </rcc>
  <rcc rId="36253" sId="5">
    <oc r="D7">
      <v>5775</v>
    </oc>
    <nc r="D7">
      <v>5810</v>
    </nc>
  </rcc>
  <rcc rId="36254" sId="5">
    <oc r="D8">
      <v>17080</v>
    </oc>
    <nc r="D8">
      <v>17720</v>
    </nc>
  </rcc>
  <rcc rId="36255" sId="5">
    <oc r="D9">
      <v>11455</v>
    </oc>
    <nc r="D9">
      <v>11770</v>
    </nc>
  </rcc>
  <rcc rId="36256" sId="5">
    <oc r="D10">
      <v>21135</v>
    </oc>
    <nc r="D10">
      <v>21410</v>
    </nc>
  </rcc>
  <rcc rId="36257" sId="5">
    <oc r="D11">
      <v>45710</v>
    </oc>
    <nc r="D11">
      <v>45750</v>
    </nc>
  </rcc>
  <rcc rId="36258" sId="5">
    <oc r="D12">
      <v>21170</v>
    </oc>
    <nc r="D12">
      <v>21595</v>
    </nc>
  </rcc>
  <rcc rId="36259" sId="5">
    <oc r="D13">
      <v>14095</v>
    </oc>
    <nc r="D13">
      <v>14255</v>
    </nc>
  </rcc>
  <rcc rId="36260" sId="5">
    <oc r="D15">
      <v>20270</v>
    </oc>
    <nc r="D15">
      <v>20275</v>
    </nc>
  </rcc>
  <rcc rId="36261" sId="5">
    <oc r="D16">
      <v>7335</v>
    </oc>
    <nc r="D16">
      <v>7520</v>
    </nc>
  </rcc>
  <rcc rId="36262" sId="5">
    <oc r="D17">
      <v>33230</v>
    </oc>
    <nc r="D17">
      <v>33340</v>
    </nc>
  </rcc>
  <rcc rId="36263" sId="5">
    <oc r="D18">
      <v>19175</v>
    </oc>
    <nc r="D18">
      <v>19370</v>
    </nc>
  </rcc>
  <rcc rId="36264" sId="5">
    <oc r="D19">
      <v>14180</v>
    </oc>
    <nc r="D19">
      <v>14480</v>
    </nc>
  </rcc>
  <rcc rId="36265" sId="5">
    <oc r="D20">
      <v>54215</v>
    </oc>
    <nc r="D20">
      <v>55165</v>
    </nc>
  </rcc>
  <rcc rId="36266" sId="5">
    <oc r="D21">
      <v>70900</v>
    </oc>
    <nc r="D21">
      <v>71105</v>
    </nc>
  </rcc>
  <rcc rId="36267" sId="5">
    <oc r="D22">
      <v>55045</v>
    </oc>
    <nc r="D22">
      <v>55405</v>
    </nc>
  </rcc>
  <rcc rId="36268" sId="5">
    <oc r="D23">
      <v>11940</v>
    </oc>
    <nc r="D23">
      <v>12160</v>
    </nc>
  </rcc>
  <rcc rId="36269" sId="5">
    <oc r="D24">
      <v>8420</v>
    </oc>
    <nc r="D24">
      <v>8570</v>
    </nc>
  </rcc>
  <rcc rId="36270" sId="5">
    <oc r="D26">
      <v>9310</v>
    </oc>
    <nc r="D26">
      <v>9410</v>
    </nc>
  </rcc>
  <rcc rId="36271" sId="5">
    <oc r="D27">
      <v>4845</v>
    </oc>
    <nc r="D27">
      <v>5175</v>
    </nc>
  </rcc>
  <rcc rId="36272" sId="5">
    <oc r="D28">
      <v>6960</v>
    </oc>
    <nc r="D28">
      <v>7130</v>
    </nc>
  </rcc>
  <rcc rId="36273" sId="5">
    <oc r="D29">
      <v>23125</v>
    </oc>
    <nc r="D29">
      <v>23705</v>
    </nc>
  </rcc>
  <rcc rId="36274" sId="5">
    <oc r="D30">
      <v>62695</v>
    </oc>
    <nc r="D30">
      <v>62960</v>
    </nc>
  </rcc>
  <rcc rId="36275" sId="5">
    <oc r="D31">
      <v>20690</v>
    </oc>
    <nc r="D31">
      <v>20835</v>
    </nc>
  </rcc>
  <rcc rId="36276" sId="5">
    <oc r="D32">
      <v>19425</v>
    </oc>
    <nc r="D32">
      <v>19525</v>
    </nc>
  </rcc>
  <rcc rId="36277" sId="5">
    <oc r="D33">
      <v>55725</v>
    </oc>
    <nc r="D33">
      <v>55875</v>
    </nc>
  </rcc>
  <rcc rId="36278" sId="5">
    <oc r="D34">
      <v>14150</v>
    </oc>
    <nc r="D34">
      <v>14260</v>
    </nc>
  </rcc>
  <rcc rId="36279" sId="5">
    <oc r="D35">
      <v>11050</v>
    </oc>
    <nc r="D35">
      <v>11115</v>
    </nc>
  </rcc>
  <rcc rId="36280" sId="5">
    <oc r="D36">
      <v>70505</v>
    </oc>
    <nc r="D36">
      <v>70775</v>
    </nc>
  </rcc>
  <rcc rId="36281" sId="5">
    <oc r="D37">
      <v>27770</v>
    </oc>
    <nc r="D37">
      <v>28075</v>
    </nc>
  </rcc>
  <rcc rId="36282" sId="5">
    <oc r="D38">
      <v>93085</v>
    </oc>
    <nc r="D38">
      <v>93460</v>
    </nc>
  </rcc>
  <rcc rId="36283" sId="5">
    <oc r="D39">
      <v>12825</v>
    </oc>
    <nc r="D39">
      <v>12975</v>
    </nc>
  </rcc>
  <rcc rId="36284" sId="5">
    <oc r="D40">
      <v>65370</v>
    </oc>
    <nc r="D40">
      <v>65525</v>
    </nc>
  </rcc>
  <rcc rId="36285" sId="5">
    <oc r="D41">
      <v>19840</v>
    </oc>
    <nc r="D41">
      <v>20015</v>
    </nc>
  </rcc>
  <rcc rId="36286" sId="5">
    <oc r="D42">
      <v>109060</v>
    </oc>
    <nc r="D42">
      <v>109355</v>
    </nc>
  </rcc>
  <rcc rId="36287" sId="5">
    <oc r="D43">
      <v>14730</v>
    </oc>
    <nc r="D43">
      <v>14930</v>
    </nc>
  </rcc>
  <rcc rId="36288" sId="5">
    <oc r="D44">
      <v>23680</v>
    </oc>
    <nc r="D44">
      <v>23695</v>
    </nc>
  </rcc>
  <rcc rId="36289" sId="5">
    <oc r="D45">
      <v>20605</v>
    </oc>
    <nc r="D45">
      <v>20830</v>
    </nc>
  </rcc>
  <rcc rId="36290" sId="5">
    <oc r="D46">
      <v>690</v>
    </oc>
    <nc r="D46">
      <v>835</v>
    </nc>
  </rcc>
  <rcc rId="36291" sId="5">
    <oc r="D47">
      <v>11915</v>
    </oc>
    <nc r="D47">
      <v>12475</v>
    </nc>
  </rcc>
  <rcc rId="36292" sId="5">
    <oc r="D48">
      <v>25740</v>
    </oc>
    <nc r="D48">
      <v>25850</v>
    </nc>
  </rcc>
  <rcc rId="36293" sId="5">
    <oc r="D49">
      <v>35295</v>
    </oc>
    <nc r="D49">
      <v>35540</v>
    </nc>
  </rcc>
  <rcc rId="36294" sId="5">
    <oc r="D50">
      <v>19760</v>
    </oc>
    <nc r="D50">
      <v>19860</v>
    </nc>
  </rcc>
  <rcc rId="36295" sId="5">
    <oc r="D51">
      <v>2920</v>
    </oc>
    <nc r="D51">
      <v>3205</v>
    </nc>
  </rcc>
  <rcc rId="36296" sId="5">
    <oc r="D52">
      <v>23045</v>
    </oc>
    <nc r="D52">
      <v>23235</v>
    </nc>
  </rcc>
  <rcc rId="36297" sId="5">
    <oc r="D53">
      <v>36900</v>
    </oc>
    <nc r="D53">
      <v>36995</v>
    </nc>
  </rcc>
  <rcc rId="36298" sId="5">
    <oc r="D54">
      <v>43200</v>
    </oc>
    <nc r="D54">
      <v>43590</v>
    </nc>
  </rcc>
  <rcc rId="36299" sId="5">
    <oc r="D55">
      <v>9040</v>
    </oc>
    <nc r="D55">
      <v>9370</v>
    </nc>
  </rcc>
  <rcc rId="36300" sId="5">
    <oc r="D56">
      <v>266325</v>
    </oc>
    <nc r="D56">
      <v>267300</v>
    </nc>
  </rcc>
  <rcc rId="36301" sId="5">
    <oc r="D57">
      <v>32435</v>
    </oc>
    <nc r="D57">
      <v>32880</v>
    </nc>
  </rcc>
  <rcc rId="36302" sId="5">
    <oc r="D58">
      <v>9395</v>
    </oc>
    <nc r="D58">
      <v>9875</v>
    </nc>
  </rcc>
  <rcc rId="36303" sId="5">
    <oc r="D59">
      <v>67170</v>
    </oc>
    <nc r="D59">
      <v>67205</v>
    </nc>
  </rcc>
  <rcc rId="36304" sId="5">
    <oc r="D61">
      <v>4070</v>
    </oc>
    <nc r="D61">
      <v>4190</v>
    </nc>
  </rcc>
  <rcc rId="36305" sId="5">
    <oc r="D62">
      <v>9085</v>
    </oc>
    <nc r="D62">
      <v>9230</v>
    </nc>
  </rcc>
  <rcc rId="36306" sId="5">
    <oc r="D63">
      <v>1960</v>
    </oc>
    <nc r="D63">
      <v>2135</v>
    </nc>
  </rcc>
  <rcc rId="36307" sId="5">
    <oc r="D64">
      <v>20295</v>
    </oc>
    <nc r="D64">
      <v>20520</v>
    </nc>
  </rcc>
  <rcc rId="36308" sId="5">
    <oc r="D65">
      <v>7305</v>
    </oc>
    <nc r="D65">
      <v>7425</v>
    </nc>
  </rcc>
  <rcc rId="36309" sId="5">
    <oc r="D66">
      <v>24030</v>
    </oc>
    <nc r="D66">
      <v>24250</v>
    </nc>
  </rcc>
  <rcc rId="36310" sId="5">
    <oc r="D67">
      <v>30910</v>
    </oc>
    <nc r="D67">
      <v>32100</v>
    </nc>
  </rcc>
  <rcc rId="36311" sId="5">
    <oc r="D68">
      <v>6055</v>
    </oc>
    <nc r="D68">
      <v>6080</v>
    </nc>
  </rcc>
  <rcc rId="36312" sId="5">
    <oc r="D70">
      <v>20725</v>
    </oc>
    <nc r="D70">
      <v>20780</v>
    </nc>
  </rcc>
  <rcc rId="36313" sId="5">
    <oc r="D71">
      <v>36860</v>
    </oc>
    <nc r="D71">
      <v>37030</v>
    </nc>
  </rcc>
  <rcc rId="36314" sId="5">
    <oc r="D72">
      <v>33730</v>
    </oc>
    <nc r="D72">
      <v>33970</v>
    </nc>
  </rcc>
  <rcc rId="36315" sId="5">
    <oc r="D73">
      <v>3945</v>
    </oc>
    <nc r="D73">
      <v>3970</v>
    </nc>
  </rcc>
  <rcc rId="36316" sId="5">
    <oc r="D74">
      <v>7945</v>
    </oc>
    <nc r="D74">
      <v>8085</v>
    </nc>
  </rcc>
  <rcc rId="36317" sId="5">
    <oc r="D76">
      <v>60595</v>
    </oc>
    <nc r="D76">
      <v>61320</v>
    </nc>
  </rcc>
  <rcc rId="36318" sId="5">
    <oc r="D77">
      <v>12670</v>
    </oc>
    <nc r="D77">
      <v>12805</v>
    </nc>
  </rcc>
  <rcc rId="36319" sId="5">
    <oc r="D78">
      <v>12445</v>
    </oc>
    <nc r="D78">
      <v>12540</v>
    </nc>
  </rcc>
  <rcc rId="36320" sId="5">
    <oc r="D79">
      <v>9680</v>
    </oc>
    <nc r="D79">
      <v>9895</v>
    </nc>
  </rcc>
  <rcc rId="36321" sId="5">
    <oc r="D80">
      <v>8210</v>
    </oc>
    <nc r="D80">
      <v>8475</v>
    </nc>
  </rcc>
  <rcc rId="36322" sId="5">
    <oc r="D81">
      <v>10885</v>
    </oc>
    <nc r="D81">
      <v>10995</v>
    </nc>
  </rcc>
  <rcc rId="36323" sId="5">
    <oc r="D82">
      <v>2370</v>
    </oc>
    <nc r="D82">
      <v>2420</v>
    </nc>
  </rcc>
  <rcc rId="36324" sId="5">
    <oc r="D83">
      <v>15935</v>
    </oc>
    <nc r="D83">
      <v>16055</v>
    </nc>
  </rcc>
  <rcc rId="36325" sId="5">
    <oc r="D84">
      <v>205</v>
    </oc>
    <nc r="D84">
      <v>240</v>
    </nc>
  </rcc>
  <rcc rId="36326" sId="5">
    <oc r="D85">
      <v>25995</v>
    </oc>
    <nc r="D85">
      <v>26050</v>
    </nc>
  </rcc>
  <rcc rId="36327" sId="5">
    <oc r="D86">
      <v>27505</v>
    </oc>
    <nc r="D86">
      <v>27570</v>
    </nc>
  </rcc>
  <rcc rId="36328" sId="5">
    <oc r="D87">
      <v>8970</v>
    </oc>
    <nc r="D87">
      <v>9035</v>
    </nc>
  </rcc>
  <rcc rId="36329" sId="5">
    <oc r="D88">
      <v>3140</v>
    </oc>
    <nc r="D88">
      <v>3145</v>
    </nc>
  </rcc>
  <rcc rId="36330" sId="5">
    <oc r="D89">
      <v>40825</v>
    </oc>
    <nc r="D89">
      <v>42055</v>
    </nc>
  </rcc>
  <rcc rId="36331" sId="5">
    <oc r="D90">
      <v>27610</v>
    </oc>
    <nc r="D90">
      <v>27670</v>
    </nc>
  </rcc>
  <rcc rId="36332" sId="5">
    <oc r="D91">
      <v>69040</v>
    </oc>
    <nc r="D91">
      <v>69550</v>
    </nc>
  </rcc>
  <rcc rId="36333" sId="5">
    <oc r="D92">
      <v>41125</v>
    </oc>
    <nc r="D92">
      <v>41530</v>
    </nc>
  </rcc>
  <rcc rId="36334" sId="5">
    <oc r="D94">
      <v>2625</v>
    </oc>
    <nc r="D94">
      <v>2940</v>
    </nc>
  </rcc>
  <rcc rId="36335" sId="5">
    <oc r="D95">
      <v>21550</v>
    </oc>
    <nc r="D95">
      <v>21940</v>
    </nc>
  </rcc>
  <rcc rId="36336" sId="5">
    <oc r="D96">
      <v>9285</v>
    </oc>
    <nc r="D96">
      <v>9465</v>
    </nc>
  </rcc>
  <rcc rId="36337" sId="5">
    <oc r="D97">
      <v>35225</v>
    </oc>
    <nc r="D97">
      <v>35500</v>
    </nc>
  </rcc>
  <rcc rId="36338" sId="5">
    <oc r="D98">
      <v>8825</v>
    </oc>
    <nc r="D98">
      <v>8945</v>
    </nc>
  </rcc>
  <rcc rId="36339" sId="5">
    <oc r="D99">
      <v>47305</v>
    </oc>
    <nc r="D99">
      <v>47955</v>
    </nc>
  </rcc>
  <rcc rId="36340" sId="5">
    <oc r="D100">
      <v>31670</v>
    </oc>
    <nc r="D100">
      <v>31840</v>
    </nc>
  </rcc>
  <rcc rId="36341" sId="5">
    <oc r="D101">
      <v>32935</v>
    </oc>
    <nc r="D101">
      <v>33645</v>
    </nc>
  </rcc>
  <rcc rId="36342" sId="5">
    <oc r="D102">
      <v>18420</v>
    </oc>
    <nc r="D102">
      <v>18700</v>
    </nc>
  </rcc>
  <rcc rId="36343" sId="5">
    <oc r="D103">
      <v>15375</v>
    </oc>
    <nc r="D103">
      <v>15560</v>
    </nc>
  </rcc>
  <rcc rId="36344" sId="5">
    <oc r="D104">
      <v>24335</v>
    </oc>
    <nc r="D104">
      <v>24445</v>
    </nc>
  </rcc>
  <rcc rId="36345" sId="5">
    <oc r="D105">
      <v>4800</v>
    </oc>
    <nc r="D105">
      <v>4940</v>
    </nc>
  </rcc>
  <rcc rId="36346" sId="5">
    <oc r="D106">
      <v>9880</v>
    </oc>
    <nc r="D106">
      <v>10055</v>
    </nc>
  </rcc>
  <rcc rId="36347" sId="5">
    <oc r="D108">
      <v>99005</v>
    </oc>
    <nc r="D108">
      <v>99215</v>
    </nc>
  </rcc>
  <rcc rId="36348" sId="5">
    <oc r="D109">
      <v>35305</v>
    </oc>
    <nc r="D109">
      <v>35335</v>
    </nc>
  </rcc>
  <rcc rId="36349" sId="5">
    <oc r="D110">
      <v>16105</v>
    </oc>
    <nc r="D110">
      <v>16640</v>
    </nc>
  </rcc>
  <rcc rId="36350" sId="5">
    <oc r="D111">
      <v>29045</v>
    </oc>
    <nc r="D111">
      <v>29680</v>
    </nc>
  </rcc>
  <rcc rId="36351" sId="5">
    <oc r="D112">
      <v>6095</v>
    </oc>
    <nc r="D112">
      <v>6285</v>
    </nc>
  </rcc>
  <rcc rId="36352" sId="5">
    <oc r="D113">
      <v>19990</v>
    </oc>
    <nc r="D113">
      <v>19995</v>
    </nc>
  </rcc>
  <rcc rId="36353" sId="5">
    <oc r="D114">
      <v>12890</v>
    </oc>
    <nc r="D114">
      <v>13080</v>
    </nc>
  </rcc>
  <rcc rId="36354" sId="5">
    <oc r="D115">
      <v>48130</v>
    </oc>
    <nc r="D115">
      <v>48420</v>
    </nc>
  </rcc>
  <rcc rId="36355" sId="5">
    <oc r="D116">
      <v>37050</v>
    </oc>
    <nc r="D116">
      <v>37315</v>
    </nc>
  </rcc>
  <rcc rId="36356" sId="5">
    <oc r="D117">
      <v>97790</v>
    </oc>
    <nc r="D117">
      <v>97950</v>
    </nc>
  </rcc>
  <rcc rId="36357" sId="5">
    <oc r="D118">
      <v>41950</v>
    </oc>
    <nc r="D118">
      <v>42375</v>
    </nc>
  </rcc>
  <rcc rId="36358" sId="5">
    <oc r="D119">
      <v>3040</v>
    </oc>
    <nc r="D119">
      <v>3210</v>
    </nc>
  </rcc>
  <rcc rId="36359" sId="5">
    <oc r="D120">
      <v>88050</v>
    </oc>
    <nc r="D120">
      <v>88295</v>
    </nc>
  </rcc>
  <rcc rId="36360" sId="5">
    <oc r="D121">
      <v>84700</v>
    </oc>
    <nc r="D121">
      <v>84885</v>
    </nc>
  </rcc>
  <rcc rId="36361" sId="5">
    <oc r="D122">
      <v>16160</v>
    </oc>
    <nc r="D122">
      <v>16260</v>
    </nc>
  </rcc>
  <rcc rId="36362" sId="5">
    <oc r="D123">
      <v>5510</v>
    </oc>
    <nc r="D123">
      <v>5580</v>
    </nc>
  </rcc>
  <rcc rId="36363" sId="5">
    <oc r="D124">
      <v>9200</v>
    </oc>
    <nc r="D124">
      <v>9310</v>
    </nc>
  </rcc>
  <rcc rId="36364" sId="5">
    <oc r="D125">
      <v>10740</v>
    </oc>
    <nc r="D125">
      <v>10930</v>
    </nc>
  </rcc>
  <rcc rId="36365" sId="5">
    <oc r="D126">
      <v>32540</v>
    </oc>
    <nc r="D126">
      <v>32825</v>
    </nc>
  </rcc>
  <rcc rId="36366" sId="5">
    <oc r="D127">
      <v>63820</v>
    </oc>
    <nc r="D127">
      <v>64560</v>
    </nc>
  </rcc>
  <rcc rId="36367" sId="5">
    <oc r="D128">
      <v>11395</v>
    </oc>
    <nc r="D128">
      <v>11850</v>
    </nc>
  </rcc>
  <rcc rId="36368" sId="5">
    <oc r="D129">
      <v>16460</v>
    </oc>
    <nc r="D129">
      <v>16635</v>
    </nc>
  </rcc>
  <rcc rId="36369" sId="5">
    <oc r="D131">
      <v>8815</v>
    </oc>
    <nc r="D131">
      <v>8870</v>
    </nc>
  </rcc>
  <rcc rId="36370" sId="5">
    <oc r="D132">
      <v>10060</v>
    </oc>
    <nc r="D132">
      <v>10170</v>
    </nc>
  </rcc>
  <rcc rId="36371" sId="5">
    <oc r="D133">
      <v>19590</v>
    </oc>
    <nc r="D133">
      <v>19690</v>
    </nc>
  </rcc>
  <rcc rId="36372" sId="5">
    <oc r="D134">
      <v>19205</v>
    </oc>
    <nc r="D134">
      <v>19440</v>
    </nc>
  </rcc>
  <rcc rId="36373" sId="5">
    <oc r="D135">
      <v>31785</v>
    </oc>
    <nc r="D135">
      <v>31945</v>
    </nc>
  </rcc>
  <rcc rId="36374" sId="5">
    <oc r="D136">
      <v>60180</v>
    </oc>
    <nc r="D136">
      <v>60405</v>
    </nc>
  </rcc>
  <rcc rId="36375" sId="5">
    <oc r="D137">
      <v>30125</v>
    </oc>
    <nc r="D137">
      <v>30345</v>
    </nc>
  </rcc>
  <rcc rId="36376" sId="5">
    <oc r="D138">
      <v>29995</v>
    </oc>
    <nc r="D138">
      <v>30280</v>
    </nc>
  </rcc>
  <rcc rId="36377" sId="5">
    <oc r="D139">
      <v>41395</v>
    </oc>
    <nc r="D139">
      <v>41565</v>
    </nc>
  </rcc>
  <rcc rId="36378" sId="5">
    <oc r="D140">
      <v>19870</v>
    </oc>
    <nc r="D140">
      <v>20060</v>
    </nc>
  </rcc>
  <rcc rId="36379" sId="5">
    <oc r="D141">
      <v>9780</v>
    </oc>
    <nc r="D141">
      <v>9810</v>
    </nc>
  </rcc>
  <rcc rId="36380" sId="5">
    <oc r="D142">
      <v>28440</v>
    </oc>
    <nc r="D142">
      <v>28805</v>
    </nc>
  </rcc>
  <rcc rId="36381" sId="5">
    <oc r="D143">
      <v>42220</v>
    </oc>
    <nc r="D143">
      <v>42355</v>
    </nc>
  </rcc>
  <rcc rId="36382" sId="5">
    <oc r="D144">
      <v>59690</v>
    </oc>
    <nc r="D144">
      <v>59915</v>
    </nc>
  </rcc>
  <rcc rId="36383" sId="5">
    <oc r="D145">
      <v>11565</v>
    </oc>
    <nc r="D145">
      <v>11780</v>
    </nc>
  </rcc>
  <rcc rId="36384" sId="5">
    <oc r="D146">
      <v>13480</v>
    </oc>
    <nc r="D146">
      <v>13760</v>
    </nc>
  </rcc>
  <rcc rId="36385" sId="5">
    <oc r="D147">
      <v>31495</v>
    </oc>
    <nc r="D147">
      <v>31825</v>
    </nc>
  </rcc>
  <rcc rId="36386" sId="5">
    <oc r="D148">
      <v>13880</v>
    </oc>
    <nc r="D148">
      <v>14255</v>
    </nc>
  </rcc>
  <rcc rId="36387" sId="5">
    <oc r="D149">
      <v>40870</v>
    </oc>
    <nc r="D149">
      <v>40975</v>
    </nc>
  </rcc>
  <rcc rId="36388" sId="5">
    <oc r="D150">
      <v>39620</v>
    </oc>
    <nc r="D150">
      <v>39665</v>
    </nc>
  </rcc>
  <rcc rId="36389" sId="5">
    <oc r="D151">
      <v>45965</v>
    </oc>
    <nc r="D151">
      <v>46315</v>
    </nc>
  </rcc>
  <rcc rId="36390" sId="5">
    <oc r="D152">
      <v>24130</v>
    </oc>
    <nc r="D152">
      <v>24305</v>
    </nc>
  </rcc>
  <rcc rId="36391" sId="5">
    <oc r="D154">
      <v>29565</v>
    </oc>
    <nc r="D154">
      <v>29710</v>
    </nc>
  </rcc>
  <rcc rId="36392" sId="5">
    <oc r="D155">
      <v>79170</v>
    </oc>
    <nc r="D155">
      <v>80110</v>
    </nc>
  </rcc>
  <rcc rId="36393" sId="5">
    <oc r="D156">
      <v>26205</v>
    </oc>
    <nc r="D156">
      <v>26510</v>
    </nc>
  </rcc>
  <rcc rId="36394" sId="5">
    <oc r="D157">
      <v>37750</v>
    </oc>
    <nc r="D157">
      <v>38040</v>
    </nc>
  </rcc>
  <rcc rId="36395" sId="5">
    <oc r="D158">
      <v>5805</v>
    </oc>
    <nc r="D158">
      <v>6075</v>
    </nc>
  </rcc>
  <rcc rId="36396" sId="5">
    <oc r="D159">
      <v>8235</v>
    </oc>
    <nc r="D159">
      <v>8340</v>
    </nc>
  </rcc>
  <rcc rId="36397" sId="5">
    <oc r="D160">
      <v>15770</v>
    </oc>
    <nc r="D160">
      <v>16300</v>
    </nc>
  </rcc>
  <rcc rId="36398" sId="5">
    <oc r="D161">
      <v>92425</v>
    </oc>
    <nc r="D161">
      <v>92515</v>
    </nc>
  </rcc>
  <rcc rId="36399" sId="5">
    <oc r="D162">
      <v>75670</v>
    </oc>
    <nc r="D162">
      <v>76150</v>
    </nc>
  </rcc>
  <rcc rId="36400" sId="5">
    <oc r="D163">
      <v>21520</v>
    </oc>
    <nc r="D163">
      <v>21880</v>
    </nc>
  </rcc>
  <rcc rId="36401" sId="5">
    <oc r="D164">
      <v>46630</v>
    </oc>
    <nc r="D164">
      <v>46665</v>
    </nc>
  </rcc>
  <rcc rId="36402" sId="5">
    <oc r="D166">
      <v>24215</v>
    </oc>
    <nc r="D166">
      <v>24320</v>
    </nc>
  </rcc>
  <rcc rId="36403" sId="5">
    <oc r="D167">
      <v>1730</v>
    </oc>
    <nc r="D167">
      <v>1855</v>
    </nc>
  </rcc>
  <rcc rId="36404" sId="5">
    <oc r="D168">
      <v>13890</v>
    </oc>
    <nc r="D168">
      <v>14000</v>
    </nc>
  </rcc>
  <rcc rId="36405" sId="5">
    <oc r="D169">
      <v>13455</v>
    </oc>
    <nc r="D169">
      <v>13575</v>
    </nc>
  </rcc>
  <rcc rId="36406" sId="5">
    <oc r="D170">
      <v>11590</v>
    </oc>
    <nc r="D170">
      <v>11780</v>
    </nc>
  </rcc>
  <rcc rId="36407" sId="5">
    <oc r="D171">
      <v>72120</v>
    </oc>
    <nc r="D171">
      <v>72385</v>
    </nc>
  </rcc>
  <rcc rId="36408" sId="5">
    <oc r="D172">
      <v>41105</v>
    </oc>
    <nc r="D172">
      <v>41285</v>
    </nc>
  </rcc>
  <rcc rId="36409" sId="5">
    <oc r="D173">
      <v>20670</v>
    </oc>
    <nc r="D173">
      <v>20860</v>
    </nc>
  </rcc>
  <rcc rId="36410" sId="5">
    <oc r="D174">
      <v>10925</v>
    </oc>
    <nc r="D174">
      <v>11050</v>
    </nc>
  </rcc>
  <rcc rId="36411" sId="5">
    <oc r="D175">
      <v>54340</v>
    </oc>
    <nc r="D175">
      <v>54770</v>
    </nc>
  </rcc>
  <rcc rId="36412" sId="5">
    <oc r="D176">
      <v>45735</v>
    </oc>
    <nc r="D176">
      <v>45810</v>
    </nc>
  </rcc>
  <rcc rId="36413" sId="5">
    <oc r="D177">
      <v>35015</v>
    </oc>
    <nc r="D177">
      <v>35510</v>
    </nc>
  </rcc>
  <rcc rId="36414" sId="5">
    <oc r="D179">
      <v>50765</v>
    </oc>
    <nc r="D179">
      <v>51100</v>
    </nc>
  </rcc>
  <rcc rId="36415" sId="5">
    <oc r="D180">
      <v>39765</v>
    </oc>
    <nc r="D180">
      <v>39945</v>
    </nc>
  </rcc>
  <rcc rId="36416" sId="5">
    <oc r="D181">
      <v>11015</v>
    </oc>
    <nc r="D181">
      <v>11200</v>
    </nc>
  </rcc>
  <rcc rId="36417" sId="5">
    <oc r="D182">
      <v>9705</v>
    </oc>
    <nc r="D182">
      <v>9885</v>
    </nc>
  </rcc>
  <rcc rId="36418" sId="5">
    <oc r="D183">
      <v>32295</v>
    </oc>
    <nc r="D183">
      <v>32475</v>
    </nc>
  </rcc>
  <rcc rId="36419" sId="5">
    <oc r="D184">
      <v>24395</v>
    </oc>
    <nc r="D184">
      <v>24685</v>
    </nc>
  </rcc>
  <rcc rId="36420" sId="5">
    <oc r="D185">
      <v>11385</v>
    </oc>
    <nc r="D185">
      <v>11575</v>
    </nc>
  </rcc>
  <rcc rId="36421" sId="5">
    <oc r="D186">
      <v>20030</v>
    </oc>
    <nc r="D186">
      <v>20285</v>
    </nc>
  </rcc>
  <rcc rId="36422" sId="5">
    <oc r="D187">
      <v>40845</v>
    </oc>
    <nc r="D187">
      <v>40915</v>
    </nc>
  </rcc>
  <rcc rId="36423" sId="5">
    <oc r="D188">
      <v>13935</v>
    </oc>
    <nc r="D188">
      <v>14170</v>
    </nc>
  </rcc>
  <rcc rId="36424" sId="5">
    <oc r="D189">
      <v>124855</v>
    </oc>
    <nc r="D189">
      <v>125540</v>
    </nc>
  </rcc>
  <rcc rId="36425" sId="5">
    <oc r="D190">
      <v>8595</v>
    </oc>
    <nc r="D190">
      <v>8920</v>
    </nc>
  </rcc>
  <rcc rId="36426" sId="5">
    <oc r="D191">
      <v>27720</v>
    </oc>
    <nc r="D191">
      <v>28150</v>
    </nc>
  </rcc>
  <rcc rId="36427" sId="5">
    <oc r="D192">
      <v>34600</v>
    </oc>
    <nc r="D192">
      <v>35140</v>
    </nc>
  </rcc>
  <rcc rId="36428" sId="5">
    <oc r="D193">
      <v>28395</v>
    </oc>
    <nc r="D193">
      <v>28515</v>
    </nc>
  </rcc>
  <rcc rId="36429" sId="5">
    <oc r="D195">
      <v>10495</v>
    </oc>
    <nc r="D195">
      <v>10665</v>
    </nc>
  </rcc>
  <rcc rId="36430" sId="5">
    <oc r="D196">
      <v>24090</v>
    </oc>
    <nc r="D196">
      <v>24950</v>
    </nc>
  </rcc>
  <rcc rId="36431" sId="5">
    <oc r="D197">
      <v>9965</v>
    </oc>
    <nc r="D197">
      <v>10130</v>
    </nc>
  </rcc>
  <rcc rId="36432" sId="5">
    <oc r="D198">
      <v>18610</v>
    </oc>
    <nc r="D198">
      <v>18810</v>
    </nc>
  </rcc>
  <rcc rId="36433" sId="5">
    <oc r="D199">
      <v>16500</v>
    </oc>
    <nc r="D199">
      <v>16550</v>
    </nc>
  </rcc>
  <rcc rId="36434" sId="5">
    <oc r="D201">
      <v>16775</v>
    </oc>
    <nc r="D201">
      <v>17005</v>
    </nc>
  </rcc>
  <rcc rId="36435" sId="5">
    <oc r="E6">
      <v>14585</v>
    </oc>
    <nc r="E6"/>
  </rcc>
  <rcc rId="36436" sId="5">
    <oc r="E7">
      <v>5810</v>
    </oc>
    <nc r="E7"/>
  </rcc>
  <rcc rId="36437" sId="5">
    <oc r="E8">
      <v>17720</v>
    </oc>
    <nc r="E8"/>
  </rcc>
  <rcc rId="36438" sId="5">
    <oc r="E9">
      <v>11770</v>
    </oc>
    <nc r="E9"/>
  </rcc>
  <rcc rId="36439" sId="5">
    <oc r="E10">
      <v>21410</v>
    </oc>
    <nc r="E10"/>
  </rcc>
  <rcc rId="36440" sId="5">
    <oc r="E11">
      <v>45750</v>
    </oc>
    <nc r="E11"/>
  </rcc>
  <rcc rId="36441" sId="5">
    <oc r="E12">
      <v>21595</v>
    </oc>
    <nc r="E12"/>
  </rcc>
  <rcc rId="36442" sId="5">
    <oc r="E13">
      <v>14255</v>
    </oc>
    <nc r="E13"/>
  </rcc>
  <rcc rId="36443" sId="5">
    <oc r="E15">
      <v>20275</v>
    </oc>
    <nc r="E15"/>
  </rcc>
  <rcc rId="36444" sId="5">
    <oc r="E16">
      <v>7520</v>
    </oc>
    <nc r="E16"/>
  </rcc>
  <rcc rId="36445" sId="5">
    <oc r="E17">
      <v>33340</v>
    </oc>
    <nc r="E17"/>
  </rcc>
  <rcc rId="36446" sId="5">
    <oc r="E18">
      <v>19370</v>
    </oc>
    <nc r="E18"/>
  </rcc>
  <rcc rId="36447" sId="5">
    <oc r="E19">
      <v>14480</v>
    </oc>
    <nc r="E19"/>
  </rcc>
  <rcc rId="36448" sId="5">
    <oc r="E20">
      <v>55165</v>
    </oc>
    <nc r="E20"/>
  </rcc>
  <rcc rId="36449" sId="5">
    <oc r="E21">
      <v>71105</v>
    </oc>
    <nc r="E21"/>
  </rcc>
  <rcc rId="36450" sId="5">
    <oc r="E22">
      <v>55405</v>
    </oc>
    <nc r="E22"/>
  </rcc>
  <rcc rId="36451" sId="5">
    <oc r="E23">
      <v>12160</v>
    </oc>
    <nc r="E23"/>
  </rcc>
  <rcc rId="36452" sId="5">
    <oc r="E24">
      <v>8570</v>
    </oc>
    <nc r="E24"/>
  </rcc>
  <rcc rId="36453" sId="5">
    <oc r="E25">
      <v>14560</v>
    </oc>
    <nc r="E25"/>
  </rcc>
  <rcc rId="36454" sId="5">
    <oc r="E26">
      <v>9410</v>
    </oc>
    <nc r="E26"/>
  </rcc>
  <rcc rId="36455" sId="5">
    <oc r="E27">
      <v>5175</v>
    </oc>
    <nc r="E27"/>
  </rcc>
  <rcc rId="36456" sId="5">
    <oc r="E28">
      <v>7130</v>
    </oc>
    <nc r="E28"/>
  </rcc>
  <rcc rId="36457" sId="5">
    <oc r="E29">
      <v>23705</v>
    </oc>
    <nc r="E29"/>
  </rcc>
  <rcc rId="36458" sId="5">
    <oc r="E30">
      <v>62960</v>
    </oc>
    <nc r="E30"/>
  </rcc>
  <rcc rId="36459" sId="5">
    <oc r="E31">
      <v>20835</v>
    </oc>
    <nc r="E31"/>
  </rcc>
  <rcc rId="36460" sId="5">
    <oc r="E32">
      <v>19525</v>
    </oc>
    <nc r="E32"/>
  </rcc>
  <rcc rId="36461" sId="5">
    <oc r="E33">
      <v>55875</v>
    </oc>
    <nc r="E33"/>
  </rcc>
  <rcc rId="36462" sId="5">
    <oc r="E34">
      <v>14260</v>
    </oc>
    <nc r="E34"/>
  </rcc>
  <rcc rId="36463" sId="5">
    <oc r="E35">
      <v>11115</v>
    </oc>
    <nc r="E35"/>
  </rcc>
  <rcc rId="36464" sId="5">
    <oc r="E36">
      <v>70775</v>
    </oc>
    <nc r="E36"/>
  </rcc>
  <rcc rId="36465" sId="5">
    <oc r="E37">
      <v>28075</v>
    </oc>
    <nc r="E37"/>
  </rcc>
  <rcc rId="36466" sId="5">
    <oc r="E38">
      <v>93460</v>
    </oc>
    <nc r="E38"/>
  </rcc>
  <rcc rId="36467" sId="5">
    <oc r="E39">
      <v>12975</v>
    </oc>
    <nc r="E39"/>
  </rcc>
  <rcc rId="36468" sId="5">
    <oc r="E40">
      <v>65525</v>
    </oc>
    <nc r="E40"/>
  </rcc>
  <rcc rId="36469" sId="5">
    <oc r="E41">
      <v>20015</v>
    </oc>
    <nc r="E41"/>
  </rcc>
  <rcc rId="36470" sId="5">
    <oc r="E42">
      <v>109355</v>
    </oc>
    <nc r="E42"/>
  </rcc>
  <rcc rId="36471" sId="5">
    <oc r="E43">
      <v>14930</v>
    </oc>
    <nc r="E43"/>
  </rcc>
  <rcc rId="36472" sId="5">
    <oc r="E44">
      <v>23695</v>
    </oc>
    <nc r="E44"/>
  </rcc>
  <rcc rId="36473" sId="5">
    <oc r="E45">
      <v>20830</v>
    </oc>
    <nc r="E45"/>
  </rcc>
  <rcc rId="36474" sId="5">
    <oc r="E46">
      <v>835</v>
    </oc>
    <nc r="E46"/>
  </rcc>
  <rcc rId="36475" sId="5">
    <oc r="E47">
      <v>12475</v>
    </oc>
    <nc r="E47"/>
  </rcc>
  <rcc rId="36476" sId="5">
    <oc r="E48">
      <v>25850</v>
    </oc>
    <nc r="E48"/>
  </rcc>
  <rcc rId="36477" sId="5">
    <oc r="E49">
      <v>35540</v>
    </oc>
    <nc r="E49"/>
  </rcc>
  <rcc rId="36478" sId="5">
    <oc r="E50">
      <v>19860</v>
    </oc>
    <nc r="E50"/>
  </rcc>
  <rcc rId="36479" sId="5">
    <oc r="E51">
      <v>3205</v>
    </oc>
    <nc r="E51"/>
  </rcc>
  <rcc rId="36480" sId="5">
    <oc r="E52">
      <v>23235</v>
    </oc>
    <nc r="E52"/>
  </rcc>
  <rcc rId="36481" sId="5">
    <oc r="E53">
      <v>36995</v>
    </oc>
    <nc r="E53"/>
  </rcc>
  <rcc rId="36482" sId="5">
    <oc r="E54">
      <v>43590</v>
    </oc>
    <nc r="E54"/>
  </rcc>
  <rcc rId="36483" sId="5">
    <oc r="E55">
      <v>9370</v>
    </oc>
    <nc r="E55"/>
  </rcc>
  <rcc rId="36484" sId="5">
    <oc r="E56">
      <v>267300</v>
    </oc>
    <nc r="E56"/>
  </rcc>
  <rcc rId="36485" sId="5">
    <oc r="E57">
      <v>32880</v>
    </oc>
    <nc r="E57"/>
  </rcc>
  <rcc rId="36486" sId="5">
    <oc r="E58">
      <v>9875</v>
    </oc>
    <nc r="E58"/>
  </rcc>
  <rcc rId="36487" sId="5">
    <oc r="E59">
      <v>67205</v>
    </oc>
    <nc r="E59"/>
  </rcc>
  <rcc rId="36488" sId="5">
    <oc r="E61">
      <v>4190</v>
    </oc>
    <nc r="E61"/>
  </rcc>
  <rcc rId="36489" sId="5">
    <oc r="E62">
      <v>9230</v>
    </oc>
    <nc r="E62"/>
  </rcc>
  <rcc rId="36490" sId="5">
    <oc r="E63">
      <v>2135</v>
    </oc>
    <nc r="E63"/>
  </rcc>
  <rcc rId="36491" sId="5">
    <oc r="E64">
      <v>20520</v>
    </oc>
    <nc r="E64"/>
  </rcc>
  <rcc rId="36492" sId="5">
    <oc r="E65">
      <v>7425</v>
    </oc>
    <nc r="E65"/>
  </rcc>
  <rcc rId="36493" sId="5">
    <oc r="E66">
      <v>24250</v>
    </oc>
    <nc r="E66"/>
  </rcc>
  <rcc rId="36494" sId="5">
    <oc r="E67">
      <v>32100</v>
    </oc>
    <nc r="E67"/>
  </rcc>
  <rcc rId="36495" sId="5">
    <oc r="E68">
      <v>6080</v>
    </oc>
    <nc r="E68"/>
  </rcc>
  <rcc rId="36496" sId="5">
    <oc r="E70">
      <v>20780</v>
    </oc>
    <nc r="E70"/>
  </rcc>
  <rcc rId="36497" sId="5">
    <oc r="E71">
      <v>37030</v>
    </oc>
    <nc r="E71"/>
  </rcc>
  <rcc rId="36498" sId="5">
    <oc r="E72">
      <v>33970</v>
    </oc>
    <nc r="E72"/>
  </rcc>
  <rcc rId="36499" sId="5">
    <oc r="E73">
      <v>3970</v>
    </oc>
    <nc r="E73"/>
  </rcc>
  <rcc rId="36500" sId="5">
    <oc r="E74">
      <v>8085</v>
    </oc>
    <nc r="E74"/>
  </rcc>
  <rcc rId="36501" sId="5">
    <oc r="E75">
      <v>6000</v>
    </oc>
    <nc r="E75"/>
  </rcc>
  <rcc rId="36502" sId="5">
    <oc r="E76">
      <v>61320</v>
    </oc>
    <nc r="E76"/>
  </rcc>
  <rcc rId="36503" sId="5">
    <oc r="E77">
      <v>12805</v>
    </oc>
    <nc r="E77"/>
  </rcc>
  <rcc rId="36504" sId="5">
    <oc r="E78">
      <v>12540</v>
    </oc>
    <nc r="E78"/>
  </rcc>
  <rcc rId="36505" sId="5">
    <oc r="E79">
      <v>9895</v>
    </oc>
    <nc r="E79"/>
  </rcc>
  <rcc rId="36506" sId="5">
    <oc r="E80">
      <v>8475</v>
    </oc>
    <nc r="E80"/>
  </rcc>
  <rcc rId="36507" sId="5">
    <oc r="E81">
      <v>10995</v>
    </oc>
    <nc r="E81"/>
  </rcc>
  <rcc rId="36508" sId="5">
    <oc r="E82">
      <v>2420</v>
    </oc>
    <nc r="E82"/>
  </rcc>
  <rcc rId="36509" sId="5">
    <oc r="E83">
      <v>16055</v>
    </oc>
    <nc r="E83"/>
  </rcc>
  <rcc rId="36510" sId="5">
    <oc r="E84">
      <v>240</v>
    </oc>
    <nc r="E84"/>
  </rcc>
  <rcc rId="36511" sId="5">
    <oc r="E85">
      <v>26050</v>
    </oc>
    <nc r="E85"/>
  </rcc>
  <rcc rId="36512" sId="5">
    <oc r="E86">
      <v>27570</v>
    </oc>
    <nc r="E86"/>
  </rcc>
  <rcc rId="36513" sId="5">
    <oc r="E87">
      <v>9035</v>
    </oc>
    <nc r="E87"/>
  </rcc>
  <rcc rId="36514" sId="5">
    <oc r="E88">
      <v>3145</v>
    </oc>
    <nc r="E88"/>
  </rcc>
  <rcc rId="36515" sId="5">
    <oc r="E89">
      <v>42055</v>
    </oc>
    <nc r="E89"/>
  </rcc>
  <rcc rId="36516" sId="5">
    <oc r="E90">
      <v>27670</v>
    </oc>
    <nc r="E90"/>
  </rcc>
  <rcc rId="36517" sId="5">
    <oc r="E91">
      <v>69550</v>
    </oc>
    <nc r="E91"/>
  </rcc>
  <rcc rId="36518" sId="5">
    <oc r="E92">
      <v>41530</v>
    </oc>
    <nc r="E92"/>
  </rcc>
  <rcc rId="36519" sId="5">
    <oc r="E94">
      <v>2940</v>
    </oc>
    <nc r="E94"/>
  </rcc>
  <rcc rId="36520" sId="5">
    <oc r="E95">
      <v>21940</v>
    </oc>
    <nc r="E95"/>
  </rcc>
  <rcc rId="36521" sId="5">
    <oc r="E96">
      <v>9465</v>
    </oc>
    <nc r="E96"/>
  </rcc>
  <rcc rId="36522" sId="5">
    <oc r="E97">
      <v>35500</v>
    </oc>
    <nc r="E97"/>
  </rcc>
  <rcc rId="36523" sId="5">
    <oc r="E98">
      <v>8945</v>
    </oc>
    <nc r="E98"/>
  </rcc>
  <rcc rId="36524" sId="5">
    <oc r="E99">
      <v>47955</v>
    </oc>
    <nc r="E99"/>
  </rcc>
  <rcc rId="36525" sId="5">
    <oc r="E100">
      <v>31840</v>
    </oc>
    <nc r="E100"/>
  </rcc>
  <rcc rId="36526" sId="5">
    <oc r="E101">
      <v>33645</v>
    </oc>
    <nc r="E101"/>
  </rcc>
  <rcc rId="36527" sId="5">
    <oc r="E102">
      <v>18700</v>
    </oc>
    <nc r="E102"/>
  </rcc>
  <rcc rId="36528" sId="5">
    <oc r="E103">
      <v>15560</v>
    </oc>
    <nc r="E103"/>
  </rcc>
  <rcc rId="36529" sId="5">
    <oc r="E104">
      <v>24445</v>
    </oc>
    <nc r="E104"/>
  </rcc>
  <rcc rId="36530" sId="5">
    <oc r="E105">
      <v>4940</v>
    </oc>
    <nc r="E105"/>
  </rcc>
  <rcc rId="36531" sId="5">
    <oc r="E106">
      <v>10055</v>
    </oc>
    <nc r="E106"/>
  </rcc>
  <rcc rId="36532" sId="5">
    <oc r="E107">
      <v>5480</v>
    </oc>
    <nc r="E107"/>
  </rcc>
  <rcc rId="36533" sId="5">
    <oc r="E108">
      <v>99215</v>
    </oc>
    <nc r="E108"/>
  </rcc>
  <rcc rId="36534" sId="5">
    <oc r="E109">
      <v>35335</v>
    </oc>
    <nc r="E109"/>
  </rcc>
  <rcc rId="36535" sId="5">
    <oc r="E110">
      <v>16640</v>
    </oc>
    <nc r="E110"/>
  </rcc>
  <rcc rId="36536" sId="5">
    <oc r="E111">
      <v>29680</v>
    </oc>
    <nc r="E111"/>
  </rcc>
  <rcc rId="36537" sId="5">
    <oc r="E112">
      <v>6285</v>
    </oc>
    <nc r="E112"/>
  </rcc>
  <rcc rId="36538" sId="5">
    <oc r="E113">
      <v>19995</v>
    </oc>
    <nc r="E113"/>
  </rcc>
  <rcc rId="36539" sId="5">
    <oc r="E114">
      <v>13080</v>
    </oc>
    <nc r="E114"/>
  </rcc>
  <rcc rId="36540" sId="5">
    <oc r="E115">
      <v>48420</v>
    </oc>
    <nc r="E115"/>
  </rcc>
  <rcc rId="36541" sId="5">
    <oc r="E116">
      <v>37315</v>
    </oc>
    <nc r="E116"/>
  </rcc>
  <rcc rId="36542" sId="5">
    <oc r="E117">
      <v>97950</v>
    </oc>
    <nc r="E117"/>
  </rcc>
  <rcc rId="36543" sId="5">
    <oc r="E118">
      <v>42375</v>
    </oc>
    <nc r="E118"/>
  </rcc>
  <rcc rId="36544" sId="5">
    <oc r="E119">
      <v>3210</v>
    </oc>
    <nc r="E119"/>
  </rcc>
  <rcc rId="36545" sId="5">
    <oc r="E120">
      <v>88295</v>
    </oc>
    <nc r="E120"/>
  </rcc>
  <rcc rId="36546" sId="5">
    <oc r="E121">
      <v>84885</v>
    </oc>
    <nc r="E121"/>
  </rcc>
  <rcc rId="36547" sId="5">
    <oc r="E122">
      <v>16260</v>
    </oc>
    <nc r="E122"/>
  </rcc>
  <rcc rId="36548" sId="5">
    <oc r="E123">
      <v>5580</v>
    </oc>
    <nc r="E123"/>
  </rcc>
  <rcc rId="36549" sId="5">
    <oc r="E124">
      <v>9310</v>
    </oc>
    <nc r="E124"/>
  </rcc>
  <rcc rId="36550" sId="5">
    <oc r="E125">
      <v>10930</v>
    </oc>
    <nc r="E125"/>
  </rcc>
  <rcc rId="36551" sId="5">
    <oc r="E126">
      <v>32825</v>
    </oc>
    <nc r="E126"/>
  </rcc>
  <rcc rId="36552" sId="5">
    <oc r="E127">
      <v>64560</v>
    </oc>
    <nc r="E127"/>
  </rcc>
  <rcc rId="36553" sId="5">
    <oc r="E128">
      <v>11850</v>
    </oc>
    <nc r="E128"/>
  </rcc>
  <rcc rId="36554" sId="5">
    <oc r="E129">
      <v>16635</v>
    </oc>
    <nc r="E129"/>
  </rcc>
  <rcc rId="36555" sId="5">
    <oc r="E130">
      <v>12540</v>
    </oc>
    <nc r="E130"/>
  </rcc>
  <rcc rId="36556" sId="5">
    <oc r="E131">
      <v>8870</v>
    </oc>
    <nc r="E131"/>
  </rcc>
  <rcc rId="36557" sId="5">
    <oc r="E132">
      <v>10170</v>
    </oc>
    <nc r="E132"/>
  </rcc>
  <rcc rId="36558" sId="5">
    <oc r="E133">
      <v>19690</v>
    </oc>
    <nc r="E133"/>
  </rcc>
  <rcc rId="36559" sId="5">
    <oc r="E134">
      <v>19440</v>
    </oc>
    <nc r="E134"/>
  </rcc>
  <rcc rId="36560" sId="5">
    <oc r="E135">
      <v>31945</v>
    </oc>
    <nc r="E135"/>
  </rcc>
  <rcc rId="36561" sId="5">
    <oc r="E136">
      <v>60405</v>
    </oc>
    <nc r="E136"/>
  </rcc>
  <rcc rId="36562" sId="5">
    <oc r="E137">
      <v>30345</v>
    </oc>
    <nc r="E137"/>
  </rcc>
  <rcc rId="36563" sId="5">
    <oc r="E138">
      <v>30280</v>
    </oc>
    <nc r="E138"/>
  </rcc>
  <rcc rId="36564" sId="5">
    <oc r="E139">
      <v>41565</v>
    </oc>
    <nc r="E139"/>
  </rcc>
  <rcc rId="36565" sId="5">
    <oc r="E140">
      <v>20060</v>
    </oc>
    <nc r="E140"/>
  </rcc>
  <rcc rId="36566" sId="5">
    <oc r="E141">
      <v>9810</v>
    </oc>
    <nc r="E141"/>
  </rcc>
  <rcc rId="36567" sId="5">
    <oc r="E142">
      <v>28805</v>
    </oc>
    <nc r="E142"/>
  </rcc>
  <rcc rId="36568" sId="5">
    <oc r="E143">
      <v>42355</v>
    </oc>
    <nc r="E143"/>
  </rcc>
  <rcc rId="36569" sId="5">
    <oc r="E144">
      <v>59915</v>
    </oc>
    <nc r="E144"/>
  </rcc>
  <rcc rId="36570" sId="5">
    <oc r="E145">
      <v>11780</v>
    </oc>
    <nc r="E145"/>
  </rcc>
  <rcc rId="36571" sId="5">
    <oc r="E146">
      <v>13760</v>
    </oc>
    <nc r="E146"/>
  </rcc>
  <rcc rId="36572" sId="5">
    <oc r="E147">
      <v>31825</v>
    </oc>
    <nc r="E147"/>
  </rcc>
  <rcc rId="36573" sId="5">
    <oc r="E148">
      <v>14255</v>
    </oc>
    <nc r="E148"/>
  </rcc>
  <rcc rId="36574" sId="5">
    <oc r="E149">
      <v>40975</v>
    </oc>
    <nc r="E149"/>
  </rcc>
  <rcc rId="36575" sId="5">
    <oc r="E150">
      <v>39665</v>
    </oc>
    <nc r="E150"/>
  </rcc>
  <rcc rId="36576" sId="5">
    <oc r="E151">
      <v>46315</v>
    </oc>
    <nc r="E151"/>
  </rcc>
  <rcc rId="36577" sId="5">
    <oc r="E152">
      <v>24305</v>
    </oc>
    <nc r="E152"/>
  </rcc>
  <rcc rId="36578" sId="5">
    <oc r="E153">
      <v>1405</v>
    </oc>
    <nc r="E153"/>
  </rcc>
  <rcc rId="36579" sId="5">
    <oc r="E154">
      <v>29710</v>
    </oc>
    <nc r="E154"/>
  </rcc>
  <rcc rId="36580" sId="5">
    <oc r="E155">
      <v>80110</v>
    </oc>
    <nc r="E155"/>
  </rcc>
  <rcc rId="36581" sId="5">
    <oc r="E156">
      <v>26510</v>
    </oc>
    <nc r="E156"/>
  </rcc>
  <rcc rId="36582" sId="5">
    <oc r="E157">
      <v>38040</v>
    </oc>
    <nc r="E157"/>
  </rcc>
  <rcc rId="36583" sId="5">
    <oc r="E158">
      <v>6075</v>
    </oc>
    <nc r="E158"/>
  </rcc>
  <rcc rId="36584" sId="5">
    <oc r="E159">
      <v>8340</v>
    </oc>
    <nc r="E159"/>
  </rcc>
  <rcc rId="36585" sId="5">
    <oc r="E160">
      <v>16300</v>
    </oc>
    <nc r="E160"/>
  </rcc>
  <rcc rId="36586" sId="5">
    <oc r="E161">
      <v>92515</v>
    </oc>
    <nc r="E161"/>
  </rcc>
  <rcc rId="36587" sId="5">
    <oc r="E162">
      <v>76150</v>
    </oc>
    <nc r="E162"/>
  </rcc>
  <rcc rId="36588" sId="5">
    <oc r="E163">
      <v>21880</v>
    </oc>
    <nc r="E163"/>
  </rcc>
  <rcc rId="36589" sId="5">
    <oc r="E164">
      <v>46665</v>
    </oc>
    <nc r="E164"/>
  </rcc>
  <rcc rId="36590" sId="5">
    <oc r="E166">
      <v>24320</v>
    </oc>
    <nc r="E166"/>
  </rcc>
  <rcc rId="36591" sId="5">
    <oc r="E167">
      <v>1855</v>
    </oc>
    <nc r="E167"/>
  </rcc>
  <rcc rId="36592" sId="5">
    <oc r="E168">
      <v>14000</v>
    </oc>
    <nc r="E168"/>
  </rcc>
  <rcc rId="36593" sId="5">
    <oc r="E169">
      <v>13575</v>
    </oc>
    <nc r="E169"/>
  </rcc>
  <rcc rId="36594" sId="5">
    <oc r="E170">
      <v>11780</v>
    </oc>
    <nc r="E170"/>
  </rcc>
  <rcc rId="36595" sId="5">
    <oc r="E171">
      <v>72385</v>
    </oc>
    <nc r="E171"/>
  </rcc>
  <rcc rId="36596" sId="5">
    <oc r="E172">
      <v>41285</v>
    </oc>
    <nc r="E172"/>
  </rcc>
  <rcc rId="36597" sId="5">
    <oc r="E173">
      <v>20860</v>
    </oc>
    <nc r="E173"/>
  </rcc>
  <rcc rId="36598" sId="5">
    <oc r="E174">
      <v>11050</v>
    </oc>
    <nc r="E174"/>
  </rcc>
  <rcc rId="36599" sId="5">
    <oc r="E175">
      <v>54770</v>
    </oc>
    <nc r="E175"/>
  </rcc>
  <rcc rId="36600" sId="5">
    <oc r="E176">
      <v>45810</v>
    </oc>
    <nc r="E176"/>
  </rcc>
  <rcc rId="36601" sId="5">
    <oc r="E177">
      <v>35510</v>
    </oc>
    <nc r="E177"/>
  </rcc>
  <rcc rId="36602" sId="5">
    <oc r="E179">
      <v>51100</v>
    </oc>
    <nc r="E179"/>
  </rcc>
  <rcc rId="36603" sId="5">
    <oc r="E180">
      <v>39945</v>
    </oc>
    <nc r="E180"/>
  </rcc>
  <rcc rId="36604" sId="5">
    <oc r="E181">
      <v>11200</v>
    </oc>
    <nc r="E181"/>
  </rcc>
  <rcc rId="36605" sId="5">
    <oc r="E182">
      <v>9885</v>
    </oc>
    <nc r="E182"/>
  </rcc>
  <rcc rId="36606" sId="5">
    <oc r="E183">
      <v>32475</v>
    </oc>
    <nc r="E183"/>
  </rcc>
  <rcc rId="36607" sId="5">
    <oc r="E184">
      <v>24685</v>
    </oc>
    <nc r="E184"/>
  </rcc>
  <rcc rId="36608" sId="5">
    <oc r="E185">
      <v>11575</v>
    </oc>
    <nc r="E185"/>
  </rcc>
  <rcc rId="36609" sId="5">
    <oc r="E186">
      <v>20285</v>
    </oc>
    <nc r="E186"/>
  </rcc>
  <rcc rId="36610" sId="5">
    <oc r="E187">
      <v>40915</v>
    </oc>
    <nc r="E187"/>
  </rcc>
  <rcc rId="36611" sId="5">
    <oc r="E188">
      <v>14170</v>
    </oc>
    <nc r="E188"/>
  </rcc>
  <rcc rId="36612" sId="5">
    <oc r="E189">
      <v>125540</v>
    </oc>
    <nc r="E189"/>
  </rcc>
  <rcc rId="36613" sId="5">
    <oc r="E190">
      <v>8920</v>
    </oc>
    <nc r="E190"/>
  </rcc>
  <rcc rId="36614" sId="5">
    <oc r="E191">
      <v>28150</v>
    </oc>
    <nc r="E191"/>
  </rcc>
  <rcc rId="36615" sId="5">
    <oc r="E192">
      <v>35140</v>
    </oc>
    <nc r="E192"/>
  </rcc>
  <rcc rId="36616" sId="5">
    <oc r="E193">
      <v>28515</v>
    </oc>
    <nc r="E193"/>
  </rcc>
  <rcc rId="36617" sId="5">
    <oc r="E194">
      <v>10225</v>
    </oc>
    <nc r="E194"/>
  </rcc>
  <rcc rId="36618" sId="5">
    <oc r="E195">
      <v>10665</v>
    </oc>
    <nc r="E195"/>
  </rcc>
  <rcc rId="36619" sId="5">
    <oc r="E196">
      <v>24950</v>
    </oc>
    <nc r="E196"/>
  </rcc>
  <rcc rId="36620" sId="5">
    <oc r="E197">
      <v>10130</v>
    </oc>
    <nc r="E197"/>
  </rcc>
  <rcc rId="36621" sId="5">
    <oc r="E198">
      <v>18810</v>
    </oc>
    <nc r="E198"/>
  </rcc>
  <rcc rId="36622" sId="5">
    <oc r="E199">
      <v>16550</v>
    </oc>
    <nc r="E199"/>
  </rcc>
  <rcc rId="36623" sId="5">
    <oc r="E200">
      <v>23010</v>
    </oc>
    <nc r="E200"/>
  </rcc>
  <rcc rId="36624" sId="5">
    <oc r="E201">
      <v>17005</v>
    </oc>
    <nc r="E201"/>
  </rcc>
  <rcc rId="36625" sId="10">
    <oc r="A2" t="inlineStr">
      <is>
        <t>Октябрь 2023 года</t>
      </is>
    </oc>
    <nc r="A2" t="inlineStr">
      <is>
        <t>Ноябрь 2023 года</t>
      </is>
    </nc>
  </rcc>
  <rcc rId="36626" sId="13">
    <oc r="A1" t="inlineStr">
      <is>
        <t>СПРАВОЧНАЯ ИНФОРМАЦИЯ потребление коммунальных услуг в здании по адресу г.Химки, ул.Лавочкина, д.13 октябрь 2023г.</t>
      </is>
    </oc>
    <nc r="A1" t="inlineStr">
      <is>
        <t>СПРАВОЧНАЯ ИНФОРМАЦИЯ потребление коммунальных услуг в здании по адресу г.Химки, ул.Лавочкина, д.13 ноябрь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40" sId="1">
    <nc r="D8">
      <v>7378</v>
    </nc>
  </rcc>
  <rcc rId="36641" sId="1">
    <nc r="D9">
      <v>3162</v>
    </nc>
  </rcc>
  <rcc rId="36642" sId="1">
    <nc r="D10">
      <v>15545</v>
    </nc>
  </rcc>
  <rcc rId="36643" sId="1">
    <nc r="D11">
      <v>20666</v>
    </nc>
  </rcc>
  <rcc rId="36644" sId="1">
    <nc r="D13">
      <v>7284</v>
    </nc>
  </rcc>
  <rcc rId="36645" sId="1">
    <nc r="D14">
      <v>5401</v>
    </nc>
  </rcc>
  <rcc rId="36646" sId="1">
    <nc r="D15">
      <v>4675</v>
    </nc>
  </rcc>
  <rcc rId="36647" sId="1">
    <nc r="D16">
      <v>8286</v>
    </nc>
  </rcc>
  <rcc rId="36648" sId="1">
    <nc r="D18">
      <v>12573</v>
    </nc>
  </rcc>
  <rcc rId="36649" sId="1">
    <nc r="D19">
      <v>3507</v>
    </nc>
  </rcc>
  <rcc rId="36650" sId="1">
    <nc r="D20">
      <v>11236</v>
    </nc>
  </rcc>
  <rcc rId="36651" sId="1">
    <nc r="D21">
      <v>13798</v>
    </nc>
  </rcc>
  <rcc rId="36652" sId="1">
    <nc r="D30">
      <v>4425</v>
    </nc>
  </rcc>
  <rcc rId="36653" sId="1">
    <nc r="D31">
      <v>4193</v>
    </nc>
  </rcc>
  <rcc rId="36654" sId="1">
    <nc r="D33">
      <v>20469</v>
    </nc>
  </rcc>
  <rcc rId="36655" sId="1">
    <nc r="D34">
      <v>15270</v>
    </nc>
  </rcc>
  <rcc rId="36656" sId="1">
    <nc r="D36">
      <v>16050</v>
    </nc>
  </rcc>
  <rcc rId="36657" sId="1">
    <nc r="D37">
      <v>2728</v>
    </nc>
  </rcc>
  <rcc rId="36658" sId="1">
    <nc r="D38">
      <v>30174</v>
    </nc>
  </rcc>
  <rcc rId="36659" sId="1">
    <nc r="D39">
      <v>24976</v>
    </nc>
  </rcc>
  <rcc rId="36660" sId="1">
    <nc r="D45">
      <v>13350</v>
    </nc>
  </rcc>
  <rcc rId="36661" sId="1">
    <nc r="D46">
      <v>7879</v>
    </nc>
  </rcc>
  <rcc rId="36662" sId="1">
    <nc r="D47">
      <v>1523</v>
    </nc>
  </rcc>
  <rcc rId="36663" sId="16">
    <nc r="E13">
      <v>25005</v>
    </nc>
  </rcc>
  <rcc rId="36664" sId="16">
    <nc r="E9">
      <v>1817</v>
    </nc>
  </rcc>
  <rcc rId="36665" sId="16">
    <nc r="E4">
      <v>1057</v>
    </nc>
  </rcc>
  <rcc rId="36666" sId="16">
    <nc r="E7">
      <v>10326</v>
    </nc>
  </rcc>
  <rcc rId="36667" sId="16">
    <nc r="E8">
      <v>895</v>
    </nc>
  </rcc>
  <rcc rId="36668" sId="16">
    <nc r="E11">
      <v>27250</v>
    </nc>
  </rcc>
  <rcc rId="36669" sId="16">
    <nc r="E15">
      <v>1384</v>
    </nc>
  </rcc>
  <rcc rId="36670" sId="16">
    <nc r="E16">
      <v>8142</v>
    </nc>
  </rcc>
  <rcc rId="36671" sId="16">
    <nc r="E17">
      <v>27560</v>
    </nc>
  </rcc>
  <rcc rId="36672" sId="16">
    <nc r="E18">
      <v>3815</v>
    </nc>
  </rcc>
  <rcc rId="36673" sId="16">
    <nc r="E19">
      <v>20190</v>
    </nc>
  </rcc>
  <rcc rId="36674" sId="16">
    <nc r="E20">
      <v>40992</v>
    </nc>
  </rcc>
  <rcc rId="36675" sId="16">
    <nc r="E21">
      <v>732</v>
    </nc>
  </rcc>
  <rcc rId="36676" sId="16">
    <nc r="E26">
      <v>19924</v>
    </nc>
  </rcc>
  <rcc rId="36677" sId="16">
    <nc r="E25">
      <v>78713</v>
    </nc>
  </rcc>
  <rcc rId="36678" sId="16">
    <nc r="E24">
      <v>26753</v>
    </nc>
  </rcc>
  <rfmt sheetId="16" sqref="D7:D16">
    <dxf>
      <fill>
        <patternFill>
          <bgColor theme="0"/>
        </patternFill>
      </fill>
    </dxf>
  </rfmt>
  <rcc rId="36679" sId="16">
    <nc r="E12">
      <v>16932</v>
    </nc>
  </rcc>
  <rcc rId="36680" sId="16">
    <oc r="B18" t="inlineStr">
      <is>
        <t>Шаурмист (ОДН)</t>
      </is>
    </oc>
    <nc r="B18" t="inlineStr">
      <is>
        <t>Дворник (ОДН)</t>
      </is>
    </nc>
  </rcc>
  <rcc rId="36681" sId="16">
    <oc r="B17" t="inlineStr">
      <is>
        <t xml:space="preserve">Роман дворник (ОДН)                  </t>
      </is>
    </oc>
    <nc r="B17" t="inlineStr">
      <is>
        <t xml:space="preserve">(ОДН)                  </t>
      </is>
    </nc>
  </rcc>
  <rcc rId="36682" sId="16" numFmtId="19">
    <oc r="D2">
      <v>45192</v>
    </oc>
    <nc r="D2">
      <v>45223</v>
    </nc>
  </rcc>
  <rcc rId="36683" sId="16" numFmtId="19">
    <oc r="E2">
      <v>45222</v>
    </oc>
    <nc r="E2">
      <v>45253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7" sId="10" numFmtId="34">
    <oc r="C8">
      <v>3527.3</v>
    </oc>
    <nc r="C8">
      <v>3311.6</v>
    </nc>
  </rcc>
  <rcc rId="36698" sId="10" numFmtId="34">
    <oc r="C9">
      <v>1</v>
    </oc>
    <nc r="C9">
      <v>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9" sId="2">
    <nc r="E6">
      <v>1435</v>
    </nc>
  </rcc>
  <rcc rId="36700" sId="2">
    <nc r="E7">
      <v>23820</v>
    </nc>
  </rcc>
  <rcc rId="36701" sId="2">
    <nc r="E8">
      <v>21190</v>
    </nc>
  </rcc>
  <rcc rId="36702" sId="2">
    <nc r="E9">
      <v>27610</v>
    </nc>
  </rcc>
  <rcc rId="36703" sId="2">
    <nc r="E11">
      <v>27320</v>
    </nc>
  </rcc>
  <rcc rId="36704" sId="2">
    <nc r="E12">
      <v>20785</v>
    </nc>
  </rcc>
  <rcc rId="36705" sId="2">
    <nc r="E13">
      <v>32320</v>
    </nc>
  </rcc>
  <rcc rId="36706" sId="2">
    <nc r="E14">
      <v>22220</v>
    </nc>
  </rcc>
  <rcc rId="36707" sId="2">
    <nc r="E15">
      <v>42195</v>
    </nc>
  </rcc>
  <rcc rId="36708" sId="2">
    <nc r="E16">
      <v>43605</v>
    </nc>
  </rcc>
  <rcc rId="36709" sId="2">
    <nc r="E17">
      <v>36865</v>
    </nc>
  </rcc>
  <rcc rId="36710" sId="2">
    <nc r="E18">
      <v>17805</v>
    </nc>
  </rcc>
  <rcc rId="36711" sId="2">
    <nc r="E19">
      <v>2885</v>
    </nc>
  </rcc>
  <rcc rId="36712" sId="2">
    <nc r="E20">
      <v>2885</v>
    </nc>
  </rcc>
  <rcc rId="36713" sId="2">
    <nc r="E21">
      <v>29430</v>
    </nc>
  </rcc>
  <rcc rId="36714" sId="2">
    <nc r="E22">
      <v>7865</v>
    </nc>
  </rcc>
  <rcc rId="36715" sId="2">
    <nc r="E23">
      <v>1310</v>
    </nc>
  </rcc>
  <rcc rId="36716" sId="2">
    <nc r="E24">
      <v>9390</v>
    </nc>
  </rcc>
  <rcc rId="36717" sId="2">
    <nc r="E25">
      <v>14805</v>
    </nc>
  </rcc>
  <rcc rId="36718" sId="2">
    <nc r="E26">
      <v>14075</v>
    </nc>
  </rcc>
  <rcc rId="36719" sId="2">
    <nc r="E27">
      <v>50535</v>
    </nc>
  </rcc>
  <rcc rId="36720" sId="2">
    <nc r="E28">
      <v>12520</v>
    </nc>
  </rcc>
  <rcc rId="36721" sId="2">
    <nc r="E29">
      <v>65630</v>
    </nc>
  </rcc>
  <rcc rId="36722" sId="2">
    <nc r="E30">
      <v>9060</v>
    </nc>
  </rcc>
  <rcc rId="36723" sId="2">
    <nc r="E31">
      <v>2520</v>
    </nc>
  </rcc>
  <rcc rId="36724" sId="2">
    <nc r="E32">
      <v>26275</v>
    </nc>
  </rcc>
  <rfmt sheetId="2" sqref="D33" start="0" length="0">
    <dxf>
      <fill>
        <patternFill patternType="none">
          <bgColor indexed="65"/>
        </patternFill>
      </fill>
    </dxf>
  </rfmt>
  <rfmt sheetId="2" sqref="E33" start="0" length="0">
    <dxf>
      <fill>
        <patternFill patternType="none">
          <bgColor indexed="65"/>
        </patternFill>
      </fill>
    </dxf>
  </rfmt>
  <rcc rId="36725" sId="2">
    <nc r="D33">
      <v>0</v>
    </nc>
  </rcc>
  <rcc rId="36726" sId="2">
    <nc r="E33">
      <v>135</v>
    </nc>
  </rcc>
  <rfmt sheetId="2" sqref="F33" start="0" length="0">
    <dxf>
      <fill>
        <patternFill>
          <bgColor theme="0"/>
        </patternFill>
      </fill>
    </dxf>
  </rfmt>
  <rcc rId="36727" sId="2">
    <oc r="G33">
      <v>120540</v>
    </oc>
    <nc r="G33"/>
  </rcc>
  <rfmt sheetId="2" sqref="C33">
    <dxf>
      <fill>
        <patternFill patternType="solid">
          <bgColor rgb="FFFFFF00"/>
        </patternFill>
      </fill>
    </dxf>
  </rfmt>
  <rcc rId="36728" sId="2">
    <oc r="F33">
      <v>403</v>
    </oc>
    <nc r="F33">
      <f>E33-D33+200</f>
    </nc>
  </rcc>
  <rfmt sheetId="2" sqref="F33">
    <dxf>
      <fill>
        <patternFill>
          <bgColor rgb="FFFFFF00"/>
        </patternFill>
      </fill>
    </dxf>
  </rfmt>
  <rcc rId="36729" sId="2">
    <nc r="E34">
      <v>49710</v>
    </nc>
  </rcc>
  <rcc rId="36730" sId="2">
    <nc r="E35">
      <v>56975</v>
    </nc>
  </rcc>
  <rcc rId="36731" sId="2">
    <nc r="E36">
      <v>14940</v>
    </nc>
  </rcc>
  <rcc rId="36732" sId="2">
    <nc r="E37">
      <v>37310</v>
    </nc>
  </rcc>
  <rcc rId="36733" sId="2">
    <nc r="E38">
      <v>44560</v>
    </nc>
  </rcc>
  <rcc rId="36734" sId="2">
    <nc r="E39">
      <v>32975</v>
    </nc>
  </rcc>
  <rcc rId="36735" sId="2">
    <nc r="E40">
      <v>30685</v>
    </nc>
  </rcc>
  <rcc rId="36736" sId="2">
    <nc r="E41">
      <v>32445</v>
    </nc>
  </rcc>
  <rcc rId="36737" sId="2">
    <nc r="E42">
      <v>31595</v>
    </nc>
  </rcc>
  <rcc rId="36738" sId="2">
    <nc r="E43">
      <v>6790</v>
    </nc>
  </rcc>
  <rcc rId="36739" sId="2">
    <nc r="E44">
      <v>36195</v>
    </nc>
  </rcc>
  <rcc rId="36740" sId="2">
    <nc r="E45">
      <v>25330</v>
    </nc>
  </rcc>
  <rcc rId="36741" sId="2">
    <nc r="E46">
      <v>43745</v>
    </nc>
  </rcc>
  <rcc rId="36742" sId="2">
    <nc r="E47">
      <v>54045</v>
    </nc>
  </rcc>
  <rcc rId="36743" sId="2">
    <nc r="E48">
      <v>42410</v>
    </nc>
  </rcc>
  <rcc rId="36744" sId="2">
    <nc r="E49">
      <v>90060</v>
    </nc>
  </rcc>
  <rcc rId="36745" sId="2">
    <nc r="E50">
      <v>80335</v>
    </nc>
  </rcc>
  <rcc rId="36746" sId="2">
    <nc r="E51">
      <v>10585</v>
    </nc>
  </rcc>
  <rcc rId="36747" sId="2">
    <nc r="E52">
      <v>11995</v>
    </nc>
  </rcc>
  <rcc rId="36748" sId="2">
    <nc r="E53">
      <v>21530</v>
    </nc>
  </rcc>
  <rcc rId="36749" sId="2">
    <nc r="E54">
      <v>12290</v>
    </nc>
  </rcc>
  <rcc rId="36750" sId="2">
    <nc r="E55">
      <v>45465</v>
    </nc>
  </rcc>
  <rcc rId="36751" sId="2">
    <nc r="E56">
      <v>11805</v>
    </nc>
  </rcc>
  <rfmt sheetId="2" sqref="D57" start="0" length="0">
    <dxf>
      <alignment vertical="top" readingOrder="0"/>
      <border outline="0">
        <bottom style="medium">
          <color indexed="64"/>
        </bottom>
      </border>
    </dxf>
  </rfmt>
  <rfmt sheetId="2" sqref="E57" start="0" length="0">
    <dxf>
      <alignment vertical="top" readingOrder="0"/>
      <border outline="0">
        <bottom style="medium">
          <color indexed="64"/>
        </bottom>
      </border>
    </dxf>
  </rfmt>
  <rfmt sheetId="2" sqref="F57" start="0" length="0">
    <dxf>
      <fill>
        <patternFill>
          <bgColor theme="0"/>
        </patternFill>
      </fill>
    </dxf>
  </rfmt>
  <rcc rId="36752" sId="2">
    <nc r="D57">
      <v>0</v>
    </nc>
  </rcc>
  <rcc rId="36753" sId="2">
    <nc r="E57">
      <v>55</v>
    </nc>
  </rcc>
  <rcc rId="36754" sId="2">
    <oc r="C57" t="inlineStr">
      <is>
        <t>01040502-07</t>
      </is>
    </oc>
    <nc r="C57"/>
  </rcc>
  <rfmt sheetId="2" sqref="C57">
    <dxf>
      <fill>
        <patternFill patternType="solid">
          <bgColor rgb="FFFFFF00"/>
        </patternFill>
      </fill>
    </dxf>
  </rfmt>
  <rcc rId="36755" sId="2">
    <oc r="F57">
      <v>239</v>
    </oc>
    <nc r="F57">
      <f>E57-D57+120</f>
    </nc>
  </rcc>
  <rfmt sheetId="2" sqref="F57">
    <dxf>
      <fill>
        <patternFill>
          <bgColor rgb="FFFFFF00"/>
        </patternFill>
      </fill>
    </dxf>
  </rfmt>
  <rcc rId="36756" sId="2">
    <oc r="C33" t="inlineStr">
      <is>
        <t>0263002-05</t>
      </is>
    </oc>
    <nc r="C33"/>
  </rcc>
  <rcc rId="36757" sId="2">
    <nc r="E58">
      <v>24125</v>
    </nc>
  </rcc>
  <rcc rId="36758" sId="2">
    <nc r="E59">
      <v>23615</v>
    </nc>
  </rcc>
  <rcc rId="36759" sId="2">
    <nc r="E60">
      <v>13280</v>
    </nc>
  </rcc>
  <rcc rId="36760" sId="2">
    <nc r="E61">
      <v>71420</v>
    </nc>
  </rcc>
  <rcc rId="36761" sId="2">
    <nc r="E62">
      <v>14590</v>
    </nc>
  </rcc>
  <rcc rId="36762" sId="2">
    <nc r="E63">
      <v>2160</v>
    </nc>
  </rcc>
  <rcc rId="36763" sId="2">
    <nc r="E64">
      <v>20730</v>
    </nc>
  </rcc>
  <rcc rId="36764" sId="2">
    <nc r="E65">
      <v>68230</v>
    </nc>
  </rcc>
  <rcc rId="36765" sId="2">
    <nc r="E66">
      <v>32790</v>
    </nc>
  </rcc>
  <rcc rId="36766" sId="2">
    <nc r="E67">
      <v>8200</v>
    </nc>
  </rcc>
  <rcc rId="36767" sId="2">
    <nc r="E68">
      <v>28065</v>
    </nc>
  </rcc>
  <rcc rId="36768" sId="2">
    <nc r="E69">
      <v>56255</v>
    </nc>
  </rcc>
  <rcc rId="36769" sId="2">
    <nc r="E70">
      <v>87990</v>
    </nc>
  </rcc>
  <rcc rId="36770" sId="2">
    <nc r="E71">
      <v>37415</v>
    </nc>
  </rcc>
  <rcc rId="36771" sId="2">
    <nc r="E72">
      <v>6820</v>
    </nc>
  </rcc>
  <rcc rId="36772" sId="2">
    <nc r="E73">
      <v>58890</v>
    </nc>
  </rcc>
  <rcc rId="36773" sId="2">
    <nc r="E74">
      <v>10015</v>
    </nc>
  </rcc>
  <rcc rId="36774" sId="2">
    <nc r="E75">
      <v>275</v>
    </nc>
  </rcc>
  <rcc rId="36775" sId="2">
    <nc r="E76">
      <v>26985</v>
    </nc>
  </rcc>
  <rcc rId="36776" sId="2">
    <nc r="E77">
      <v>19990</v>
    </nc>
  </rcc>
  <rcc rId="36777" sId="2">
    <nc r="E78">
      <v>38155</v>
    </nc>
  </rcc>
  <rcc rId="36778" sId="2">
    <nc r="E79">
      <v>8350</v>
    </nc>
  </rcc>
  <rcc rId="36779" sId="2">
    <nc r="E80">
      <v>28885</v>
    </nc>
  </rcc>
  <rcc rId="36780" sId="2">
    <nc r="E81">
      <v>11255</v>
    </nc>
  </rcc>
  <rcc rId="36781" sId="2">
    <oc r="C82" t="inlineStr">
      <is>
        <t>0281824-05</t>
      </is>
    </oc>
    <nc r="C82"/>
  </rcc>
  <rfmt sheetId="2" sqref="C82">
    <dxf>
      <fill>
        <patternFill patternType="solid">
          <bgColor rgb="FFFFFF00"/>
        </patternFill>
      </fill>
    </dxf>
  </rfmt>
  <rfmt sheetId="2" sqref="F82">
    <dxf>
      <fill>
        <patternFill>
          <bgColor rgb="FFFFFF00"/>
        </patternFill>
      </fill>
    </dxf>
  </rfmt>
  <rfmt sheetId="2" sqref="D82" start="0" length="0">
    <dxf>
      <fill>
        <patternFill patternType="none">
          <bgColor indexed="65"/>
        </patternFill>
      </fill>
    </dxf>
  </rfmt>
  <rfmt sheetId="2" sqref="E82" start="0" length="0">
    <dxf>
      <fill>
        <patternFill patternType="none">
          <bgColor indexed="65"/>
        </patternFill>
      </fill>
    </dxf>
  </rfmt>
  <rfmt sheetId="2" sqref="F82" start="0" length="0">
    <dxf>
      <fill>
        <patternFill>
          <bgColor theme="0"/>
        </patternFill>
      </fill>
    </dxf>
  </rfmt>
  <rcc rId="36782" sId="2">
    <nc r="D82">
      <v>0</v>
    </nc>
  </rcc>
  <rcc rId="36783" sId="2">
    <nc r="E82">
      <v>55</v>
    </nc>
  </rcc>
  <rcc rId="36784" sId="2">
    <oc r="F82">
      <v>205</v>
    </oc>
    <nc r="F82">
      <f>E82-D82+100</f>
    </nc>
  </rcc>
  <rfmt sheetId="2" sqref="F82">
    <dxf>
      <fill>
        <patternFill>
          <bgColor rgb="FFFFFF00"/>
        </patternFill>
      </fill>
    </dxf>
  </rfmt>
  <rcc rId="36785" sId="2">
    <oc r="G82">
      <v>62000</v>
    </oc>
    <nc r="G82"/>
  </rcc>
  <rcc rId="36786" sId="2">
    <nc r="E83">
      <v>7990</v>
    </nc>
  </rcc>
  <rcc rId="36787" sId="2">
    <nc r="E84">
      <v>13345</v>
    </nc>
  </rcc>
  <rcc rId="36788" sId="2">
    <nc r="E85">
      <v>9925</v>
    </nc>
  </rcc>
  <rcc rId="36789" sId="2">
    <nc r="E86">
      <v>38645</v>
    </nc>
  </rcc>
  <rcc rId="36790" sId="2">
    <nc r="E87">
      <v>36080</v>
    </nc>
  </rcc>
  <rcc rId="36791" sId="2">
    <nc r="E88">
      <v>19465</v>
    </nc>
  </rcc>
  <rcc rId="36792" sId="2">
    <nc r="E89">
      <v>68710</v>
    </nc>
  </rcc>
  <rcc rId="36793" sId="2">
    <nc r="E90">
      <v>61680</v>
    </nc>
  </rcc>
  <rcc rId="36794" sId="2">
    <nc r="E91">
      <v>14740</v>
    </nc>
  </rcc>
  <rcc rId="36795" sId="2">
    <nc r="E92">
      <v>12830</v>
    </nc>
  </rcc>
  <rcc rId="36796" sId="2">
    <nc r="E93">
      <v>730</v>
    </nc>
  </rcc>
  <rcc rId="36797" sId="2">
    <nc r="E94">
      <v>38150</v>
    </nc>
  </rcc>
  <rcc rId="36798" sId="2">
    <nc r="E95">
      <v>15085</v>
    </nc>
  </rcc>
  <rcc rId="36799" sId="2">
    <nc r="E96">
      <v>42250</v>
    </nc>
  </rcc>
  <rcc rId="36800" sId="2">
    <nc r="E97">
      <v>25645</v>
    </nc>
  </rcc>
  <rcc rId="36801" sId="2">
    <nc r="E98">
      <v>11715</v>
    </nc>
  </rcc>
  <rcc rId="36802" sId="2">
    <nc r="E99">
      <v>13055</v>
    </nc>
  </rcc>
  <rcc rId="36803" sId="2">
    <nc r="E100">
      <v>5205</v>
    </nc>
  </rcc>
  <rcc rId="36804" sId="2">
    <nc r="E101">
      <v>14880</v>
    </nc>
  </rcc>
  <rcc rId="36805" sId="2">
    <nc r="E102">
      <v>53585</v>
    </nc>
  </rcc>
  <rcc rId="36806" sId="2">
    <nc r="E103">
      <v>6700</v>
    </nc>
  </rcc>
  <rcc rId="36807" sId="2">
    <nc r="E104">
      <v>23450</v>
    </nc>
  </rcc>
  <rcc rId="36808" sId="2">
    <nc r="E105">
      <v>21220</v>
    </nc>
  </rcc>
  <rcc rId="36809" sId="2">
    <nc r="E106">
      <v>94125</v>
    </nc>
  </rcc>
  <rcc rId="36810" sId="2">
    <nc r="E107">
      <v>11055</v>
    </nc>
  </rcc>
  <rcc rId="36811" sId="2">
    <nc r="E108">
      <v>31115</v>
    </nc>
  </rcc>
  <rcc rId="36812" sId="2">
    <nc r="E109">
      <v>22890</v>
    </nc>
  </rcc>
  <rcc rId="36813" sId="2">
    <nc r="E110">
      <v>11960</v>
    </nc>
  </rcc>
  <rcc rId="36814" sId="2">
    <nc r="E111">
      <v>24880</v>
    </nc>
  </rcc>
  <rcc rId="36815" sId="2">
    <nc r="E112">
      <v>17395</v>
    </nc>
  </rcc>
  <rcc rId="36816" sId="2">
    <nc r="E113">
      <v>57715</v>
    </nc>
  </rcc>
  <rcc rId="36817" sId="2">
    <nc r="E114">
      <v>16380</v>
    </nc>
  </rcc>
  <rcc rId="36818" sId="2">
    <nc r="E115">
      <v>49590</v>
    </nc>
  </rcc>
  <rcc rId="36819" sId="2">
    <nc r="E116">
      <v>21270</v>
    </nc>
  </rcc>
  <rcc rId="36820" sId="2">
    <nc r="E117">
      <v>8795</v>
    </nc>
  </rcc>
  <rcc rId="36821" sId="2">
    <oc r="G118">
      <f>F82+F33+F57+F10</f>
    </oc>
    <nc r="G118">
      <f>F10</f>
    </nc>
  </rcc>
  <rcc rId="36822" sId="3">
    <nc r="E7">
      <v>13945</v>
    </nc>
  </rcc>
  <rcc rId="36823" sId="3">
    <nc r="E8">
      <v>965</v>
    </nc>
  </rcc>
  <rcc rId="36824" sId="3">
    <nc r="E9">
      <v>15590</v>
    </nc>
  </rcc>
  <rcc rId="36825" sId="3">
    <nc r="E10">
      <v>14640</v>
    </nc>
  </rcc>
  <rcc rId="36826" sId="3">
    <nc r="E11">
      <v>945</v>
    </nc>
  </rcc>
  <rcc rId="36827" sId="3">
    <nc r="E12">
      <v>29410</v>
    </nc>
  </rcc>
  <rcc rId="36828" sId="3">
    <nc r="E13">
      <v>12030</v>
    </nc>
  </rcc>
  <rcc rId="36829" sId="3">
    <nc r="E14">
      <v>19380</v>
    </nc>
  </rcc>
  <rcc rId="36830" sId="3">
    <nc r="E15">
      <v>4855</v>
    </nc>
  </rcc>
  <rcc rId="36831" sId="3">
    <nc r="E16">
      <v>78040</v>
    </nc>
  </rcc>
  <rcc rId="36832" sId="3">
    <nc r="E17">
      <v>42335</v>
    </nc>
  </rcc>
  <rcc rId="36833" sId="3">
    <nc r="E18">
      <v>16035</v>
    </nc>
  </rcc>
  <rcc rId="36834" sId="3">
    <nc r="E19">
      <v>157630</v>
    </nc>
  </rcc>
  <rcc rId="36835" sId="3">
    <nc r="E20">
      <v>6170</v>
    </nc>
  </rcc>
  <rcc rId="36836" sId="3">
    <nc r="E21">
      <v>14370</v>
    </nc>
  </rcc>
  <rcc rId="36837" sId="3">
    <nc r="E22">
      <v>13610</v>
    </nc>
  </rcc>
  <rcc rId="36838" sId="3">
    <nc r="E23">
      <v>38665</v>
    </nc>
  </rcc>
  <rcc rId="36839" sId="3">
    <nc r="E24">
      <v>54260</v>
    </nc>
  </rcc>
  <rcc rId="36840" sId="3">
    <nc r="E25">
      <v>12240</v>
    </nc>
  </rcc>
  <rcc rId="36841" sId="3">
    <nc r="E26">
      <v>15</v>
    </nc>
  </rcc>
  <rcc rId="36842" sId="3">
    <nc r="E27">
      <v>38635</v>
    </nc>
  </rcc>
  <rcc rId="36843" sId="3">
    <nc r="E28">
      <v>32515</v>
    </nc>
  </rcc>
  <rcc rId="36844" sId="3">
    <nc r="E29">
      <v>33095</v>
    </nc>
  </rcc>
  <rcc rId="36845" sId="3">
    <nc r="E30">
      <v>32380</v>
    </nc>
  </rcc>
  <rcc rId="36846" sId="3">
    <nc r="E31">
      <v>66405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9" sId="3">
    <nc r="E7">
      <v>13358</v>
    </nc>
  </rcc>
  <rcc rId="31190" sId="2">
    <nc r="E6">
      <v>1050</v>
    </nc>
  </rcc>
  <rcc rId="31191" sId="2">
    <nc r="E7">
      <v>23125</v>
    </nc>
  </rcc>
  <rcc rId="31192" sId="2">
    <nc r="E8">
      <v>20450</v>
    </nc>
  </rcc>
  <rcc rId="31193" sId="2">
    <nc r="E9">
      <v>24990</v>
    </nc>
  </rcc>
  <rcc rId="31194" sId="2">
    <nc r="E10">
      <v>110680</v>
    </nc>
  </rcc>
  <rcc rId="31195" sId="2">
    <nc r="E11">
      <v>26850</v>
    </nc>
  </rcc>
  <rcc rId="31196" sId="2">
    <nc r="E12">
      <v>20350</v>
    </nc>
  </rcc>
  <rcc rId="31197" sId="2">
    <nc r="E13">
      <v>30820</v>
    </nc>
  </rcc>
  <rcc rId="31198" sId="2">
    <nc r="E14">
      <v>21445</v>
    </nc>
  </rcc>
  <rcc rId="31199" sId="2">
    <nc r="E15">
      <v>40720</v>
    </nc>
  </rcc>
  <rcc rId="31200" sId="2">
    <nc r="E16">
      <v>43445</v>
    </nc>
  </rcc>
  <rcc rId="31201" sId="2">
    <nc r="E17">
      <v>34535</v>
    </nc>
  </rcc>
  <rcc rId="31202" sId="2">
    <nc r="E18">
      <v>16695</v>
    </nc>
  </rcc>
  <rcc rId="31203" sId="2">
    <nc r="E19">
      <v>2630</v>
    </nc>
  </rcc>
  <rcc rId="31204" sId="2">
    <nc r="E20">
      <v>2495</v>
    </nc>
  </rcc>
  <rcc rId="31205" sId="2">
    <nc r="E21">
      <v>28500</v>
    </nc>
  </rcc>
  <rcc rId="31206" sId="2">
    <nc r="E22">
      <v>7235</v>
    </nc>
  </rcc>
  <rcc rId="31207" sId="2">
    <nc r="E23">
      <v>795</v>
    </nc>
  </rcc>
  <rcc rId="31208" sId="2">
    <nc r="E24">
      <v>8310</v>
    </nc>
  </rcc>
  <rcc rId="31209" sId="2">
    <nc r="E25">
      <v>14290</v>
    </nc>
  </rcc>
  <rcc rId="31210" sId="2">
    <nc r="E26">
      <v>13335</v>
    </nc>
  </rcc>
  <rcc rId="31211" sId="2">
    <nc r="E27">
      <v>50035</v>
    </nc>
  </rcc>
  <rcc rId="31212" sId="2">
    <nc r="E28">
      <v>12055</v>
    </nc>
  </rcc>
  <rcc rId="31213" sId="2">
    <nc r="E29">
      <v>62995</v>
    </nc>
  </rcc>
  <rcc rId="31214" sId="2">
    <nc r="E30">
      <v>8360</v>
    </nc>
  </rcc>
  <rcc rId="31215" sId="2">
    <nc r="E31">
      <v>2430</v>
    </nc>
  </rcc>
  <rcc rId="31216" sId="2">
    <nc r="E32">
      <v>25585</v>
    </nc>
  </rcc>
  <rcc rId="31217" sId="2">
    <nc r="E34">
      <v>48080</v>
    </nc>
  </rcc>
  <rcc rId="31218" sId="2">
    <nc r="E35">
      <v>56290</v>
    </nc>
  </rcc>
  <rcc rId="31219" sId="2">
    <nc r="E36">
      <v>14320</v>
    </nc>
  </rcc>
  <rcc rId="31220" sId="2">
    <nc r="E37">
      <v>36105</v>
    </nc>
  </rcc>
  <rcc rId="31221" sId="2">
    <nc r="E38">
      <v>42325</v>
    </nc>
  </rcc>
  <rcc rId="31222" sId="2">
    <nc r="E39">
      <v>31440</v>
    </nc>
  </rcc>
  <rcc rId="31223" sId="2">
    <nc r="E40">
      <v>29705</v>
    </nc>
  </rcc>
  <rcc rId="31224" sId="2">
    <nc r="E41">
      <v>31305</v>
    </nc>
  </rcc>
  <rcc rId="31225" sId="2">
    <nc r="E42">
      <v>31235</v>
    </nc>
  </rcc>
  <rcc rId="31226" sId="2">
    <nc r="E43">
      <v>6285</v>
    </nc>
  </rcc>
  <rcc rId="31227" sId="2">
    <nc r="E44">
      <v>34075</v>
    </nc>
  </rcc>
  <rcc rId="31228" sId="2">
    <nc r="E45">
      <v>23670</v>
    </nc>
  </rcc>
  <rcc rId="31229" sId="2">
    <nc r="E46">
      <v>42430</v>
    </nc>
  </rcc>
  <rcc rId="31230" sId="2">
    <nc r="E47">
      <v>52895</v>
    </nc>
  </rcc>
  <rcc rId="31231" sId="2">
    <nc r="E48">
      <v>41925</v>
    </nc>
  </rcc>
  <rcc rId="31232" sId="2">
    <nc r="E49">
      <v>89250</v>
    </nc>
  </rcc>
  <rcc rId="31233" sId="2">
    <nc r="E50">
      <v>78005</v>
    </nc>
  </rcc>
  <rcc rId="31234" sId="2">
    <nc r="E51">
      <v>9865</v>
    </nc>
  </rcc>
  <rcc rId="31235" sId="2">
    <nc r="E52">
      <v>11480</v>
    </nc>
  </rcc>
  <rcc rId="31236" sId="2">
    <nc r="E53">
      <v>20665</v>
    </nc>
  </rcc>
  <rcc rId="31237" sId="2">
    <nc r="E54">
      <v>11520</v>
    </nc>
  </rcc>
  <rcc rId="31238" sId="2">
    <nc r="E55">
      <v>44920</v>
    </nc>
  </rcc>
  <rcc rId="31239" sId="2">
    <nc r="E56">
      <v>11195</v>
    </nc>
  </rcc>
  <rcc rId="31240" sId="2">
    <nc r="E58">
      <v>23470</v>
    </nc>
  </rcc>
  <rcc rId="31241" sId="2">
    <nc r="E59">
      <v>22990</v>
    </nc>
  </rcc>
  <rcc rId="31242" sId="2">
    <nc r="E60">
      <v>13250</v>
    </nc>
  </rcc>
  <rcc rId="31243" sId="2">
    <nc r="E61">
      <v>70635</v>
    </nc>
  </rcc>
  <rcc rId="31244" sId="2">
    <nc r="E62">
      <v>13930</v>
    </nc>
  </rcc>
  <rcc rId="31245" sId="2">
    <nc r="E63">
      <v>2135</v>
    </nc>
  </rcc>
  <rcc rId="31246" sId="2">
    <nc r="E64">
      <v>20365</v>
    </nc>
  </rcc>
  <rcc rId="31247" sId="2">
    <nc r="E65">
      <v>66155</v>
    </nc>
  </rcc>
  <rcc rId="31248" sId="2">
    <nc r="E66">
      <v>30980</v>
    </nc>
  </rcc>
  <rcc rId="31249" sId="2">
    <nc r="E67">
      <v>7850</v>
    </nc>
  </rcc>
  <rcc rId="31250" sId="2">
    <nc r="E68">
      <v>26955</v>
    </nc>
  </rcc>
  <rcc rId="31251" sId="2">
    <nc r="E69">
      <v>55210</v>
    </nc>
  </rcc>
  <rcc rId="31252" sId="2">
    <nc r="E70">
      <v>86780</v>
    </nc>
  </rcc>
  <rcc rId="31253" sId="2">
    <nc r="E71">
      <v>36845</v>
    </nc>
  </rcc>
  <rcc rId="31254" sId="2">
    <nc r="E72">
      <v>6020</v>
    </nc>
  </rcc>
  <rcc rId="31255" sId="2">
    <nc r="E73">
      <v>57000</v>
    </nc>
  </rcc>
  <rcc rId="31256" sId="2">
    <nc r="E74">
      <v>9815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7" sId="4">
    <nc r="E7">
      <v>8390</v>
    </nc>
  </rcc>
  <rcc rId="36848" sId="4">
    <nc r="E8">
      <v>53465</v>
    </nc>
  </rcc>
  <rcc rId="36849" sId="4">
    <nc r="E9">
      <v>6455</v>
    </nc>
  </rcc>
  <rcc rId="36850" sId="4">
    <nc r="E10">
      <v>24105</v>
    </nc>
  </rcc>
  <rcc rId="36851" sId="4">
    <nc r="E11">
      <v>14140</v>
    </nc>
  </rcc>
  <rcc rId="36852" sId="4">
    <nc r="E12">
      <v>46705</v>
    </nc>
  </rcc>
  <rcc rId="36853" sId="4">
    <nc r="E13">
      <v>17865</v>
    </nc>
  </rcc>
  <rcc rId="36854" sId="4">
    <nc r="E14">
      <v>9675</v>
    </nc>
  </rcc>
  <rcc rId="36855" sId="4">
    <nc r="E15">
      <v>28750</v>
    </nc>
  </rcc>
  <rcc rId="36856" sId="4">
    <nc r="E16">
      <v>30465</v>
    </nc>
  </rcc>
  <rcc rId="36857" sId="4">
    <nc r="E17">
      <v>31660</v>
    </nc>
  </rcc>
  <rcc rId="36858" sId="4">
    <nc r="E18">
      <v>34420</v>
    </nc>
  </rcc>
  <rcc rId="36859" sId="4">
    <nc r="E19">
      <v>54825</v>
    </nc>
  </rcc>
  <rcc rId="36860" sId="4">
    <nc r="E20">
      <v>4670</v>
    </nc>
  </rcc>
  <rcc rId="36861" sId="4">
    <nc r="E21">
      <v>9610</v>
    </nc>
  </rcc>
  <rcc rId="36862" sId="4">
    <nc r="E22">
      <v>22860</v>
    </nc>
  </rcc>
  <rcc rId="36863" sId="4">
    <nc r="E23">
      <v>49495</v>
    </nc>
  </rcc>
  <rcc rId="36864" sId="4">
    <nc r="E24">
      <v>31540</v>
    </nc>
  </rcc>
  <rcc rId="36865" sId="4">
    <nc r="E25">
      <v>35400</v>
    </nc>
  </rcc>
  <rcc rId="36866" sId="4">
    <nc r="E26">
      <v>17610</v>
    </nc>
  </rcc>
  <rcc rId="36867" sId="4">
    <nc r="E27">
      <v>15740</v>
    </nc>
  </rcc>
  <rcc rId="36868" sId="4">
    <nc r="E28">
      <v>58595</v>
    </nc>
  </rcc>
  <rcc rId="36869" sId="4">
    <nc r="E29">
      <v>35030</v>
    </nc>
  </rcc>
  <rfmt sheetId="4" sqref="C30">
    <dxf>
      <fill>
        <patternFill>
          <bgColor rgb="FFFFFF00"/>
        </patternFill>
      </fill>
    </dxf>
  </rfmt>
  <rfmt sheetId="4" sqref="F30">
    <dxf>
      <fill>
        <patternFill>
          <bgColor rgb="FFFFFF00"/>
        </patternFill>
      </fill>
    </dxf>
  </rfmt>
  <rcc rId="36870" sId="4">
    <oc r="C30" t="inlineStr">
      <is>
        <t>0253080-05</t>
      </is>
    </oc>
    <nc r="C30"/>
  </rcc>
  <rfmt sheetId="4" sqref="D30" start="0" length="0">
    <dxf>
      <border outline="0">
        <bottom style="medium">
          <color indexed="64"/>
        </bottom>
      </border>
    </dxf>
  </rfmt>
  <rfmt sheetId="4" sqref="E30" start="0" length="0">
    <dxf>
      <border outline="0">
        <bottom style="medium">
          <color indexed="64"/>
        </bottom>
      </border>
    </dxf>
  </rfmt>
  <rfmt sheetId="4" sqref="F30" start="0" length="0">
    <dxf>
      <fill>
        <patternFill patternType="none">
          <bgColor indexed="65"/>
        </patternFill>
      </fill>
    </dxf>
  </rfmt>
  <rcc rId="36871" sId="4">
    <nc r="D30">
      <v>0</v>
    </nc>
  </rcc>
  <rcc rId="36872" sId="4">
    <nc r="E30">
      <v>20</v>
    </nc>
  </rcc>
  <rcc rId="36873" sId="4">
    <oc r="F30">
      <f>91*3</f>
    </oc>
    <nc r="F30">
      <f>E30-D30+140</f>
    </nc>
  </rcc>
  <rfmt sheetId="4" sqref="F30">
    <dxf>
      <fill>
        <patternFill patternType="solid">
          <bgColor rgb="FFFFFF00"/>
        </patternFill>
      </fill>
    </dxf>
  </rfmt>
  <rcc rId="36874" sId="4">
    <nc r="E31">
      <v>22475</v>
    </nc>
  </rcc>
  <rcc rId="36875" sId="4">
    <nc r="E32">
      <v>30870</v>
    </nc>
  </rcc>
  <rcc rId="36876" sId="4">
    <nc r="E33">
      <v>38815</v>
    </nc>
  </rcc>
  <rcc rId="36877" sId="4">
    <nc r="E34">
      <v>20215</v>
    </nc>
  </rcc>
  <rfmt sheetId="4" sqref="D35:F35">
    <dxf>
      <fill>
        <patternFill>
          <bgColor rgb="FFFF0000"/>
        </patternFill>
      </fill>
    </dxf>
  </rfmt>
  <rcc rId="36878" sId="4">
    <nc r="E36">
      <v>50000</v>
    </nc>
  </rcc>
  <rcc rId="36879" sId="4">
    <nc r="E37">
      <v>39605</v>
    </nc>
  </rcc>
  <rcc rId="36880" sId="4">
    <nc r="E38">
      <v>12940</v>
    </nc>
  </rcc>
  <rcc rId="36881" sId="4">
    <nc r="E39">
      <v>42800</v>
    </nc>
  </rcc>
  <rcc rId="36882" sId="4">
    <nc r="E40">
      <v>38265</v>
    </nc>
  </rcc>
  <rcc rId="36883" sId="4">
    <nc r="E41">
      <v>5025</v>
    </nc>
  </rcc>
  <rcc rId="36884" sId="4">
    <nc r="E42">
      <v>102545</v>
    </nc>
  </rcc>
  <rcc rId="36885" sId="4">
    <nc r="E43">
      <v>10575</v>
    </nc>
  </rcc>
  <rcc rId="36886" sId="4">
    <nc r="E44">
      <v>2800</v>
    </nc>
  </rcc>
  <rcc rId="36887" sId="4">
    <nc r="E45">
      <v>88615</v>
    </nc>
  </rcc>
  <rcc rId="36888" sId="4">
    <nc r="E46">
      <v>9415</v>
    </nc>
  </rcc>
  <rcc rId="36889" sId="4">
    <nc r="E47">
      <v>11875</v>
    </nc>
  </rcc>
  <rcc rId="36890" sId="4">
    <nc r="E48">
      <v>54790</v>
    </nc>
  </rcc>
  <rcc rId="36891" sId="4">
    <nc r="E49">
      <v>15160</v>
    </nc>
  </rcc>
  <rcc rId="36892" sId="4">
    <nc r="E50">
      <v>32745</v>
    </nc>
  </rcc>
  <rcc rId="36893" sId="4">
    <nc r="E51">
      <v>16515</v>
    </nc>
  </rcc>
  <rcc rId="36894" sId="4">
    <nc r="E52">
      <v>10115</v>
    </nc>
  </rcc>
  <rcc rId="36895" sId="4">
    <nc r="E53">
      <v>20295</v>
    </nc>
  </rcc>
  <rcc rId="36896" sId="4">
    <nc r="E54">
      <v>6215</v>
    </nc>
  </rcc>
  <rcc rId="36897" sId="4">
    <nc r="E55">
      <v>55420</v>
    </nc>
  </rcc>
  <rcc rId="36898" sId="4">
    <nc r="E56">
      <v>53595</v>
    </nc>
  </rcc>
  <rcc rId="36899" sId="4">
    <nc r="E57">
      <v>6055</v>
    </nc>
  </rcc>
  <rcc rId="36900" sId="4">
    <nc r="E58">
      <v>29675</v>
    </nc>
  </rcc>
  <rcc rId="36901" sId="4">
    <nc r="E59">
      <v>13675</v>
    </nc>
  </rcc>
  <rcc rId="36902" sId="4">
    <nc r="G35">
      <v>11860</v>
    </nc>
  </rcc>
  <rfmt sheetId="4" sqref="D35:E35">
    <dxf>
      <fill>
        <patternFill patternType="none">
          <bgColor auto="1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3" sId="4">
    <oc r="D35">
      <v>11860</v>
    </oc>
    <nc r="D35"/>
  </rcc>
  <rcc rId="36904" sId="4">
    <oc r="F35">
      <f>E35-D35</f>
    </oc>
    <nc r="F35">
      <v>30</v>
    </nc>
  </rcc>
  <rcc rId="36905" sId="4">
    <oc r="G60">
      <f>F30</f>
    </oc>
    <nc r="G60">
      <f>F35</f>
    </nc>
  </rcc>
  <rcmt sheetId="4" cell="F35" guid="{F9D51013-9127-48E4-AE57-FD806AA7F916}" author="HP" newLength="59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6" sId="5">
    <nc r="E6">
      <v>14800</v>
    </nc>
  </rcc>
  <rcc rId="36907" sId="5">
    <nc r="E7">
      <v>5880</v>
    </nc>
  </rcc>
  <rcc rId="36908" sId="5">
    <nc r="E8">
      <v>18410</v>
    </nc>
  </rcc>
  <rcc rId="36909" sId="5">
    <nc r="E9">
      <v>12150</v>
    </nc>
  </rcc>
  <rcc rId="36910" sId="5">
    <nc r="E10">
      <v>21695</v>
    </nc>
  </rcc>
  <rcc rId="36911" sId="5">
    <nc r="E11">
      <v>45810</v>
    </nc>
  </rcc>
  <rcc rId="36912" sId="5">
    <nc r="E12">
      <v>21980</v>
    </nc>
  </rcc>
  <rcc rId="36913" sId="5">
    <nc r="E13">
      <v>14370</v>
    </nc>
  </rcc>
  <rfmt sheetId="5" sqref="C14">
    <dxf>
      <fill>
        <patternFill>
          <bgColor rgb="FFFFFF00"/>
        </patternFill>
      </fill>
    </dxf>
  </rfmt>
  <rfmt sheetId="5" sqref="F14">
    <dxf>
      <fill>
        <patternFill>
          <bgColor rgb="FFFFFF00"/>
        </patternFill>
      </fill>
    </dxf>
  </rfmt>
  <rfmt sheetId="5" sqref="D14" start="0" length="0">
    <dxf>
      <fill>
        <patternFill patternType="none">
          <bgColor indexed="65"/>
        </patternFill>
      </fill>
      <border outline="0">
        <top/>
      </border>
    </dxf>
  </rfmt>
  <rfmt sheetId="5" sqref="E14" start="0" length="0">
    <dxf>
      <fill>
        <patternFill patternType="none">
          <bgColor indexed="65"/>
        </patternFill>
      </fill>
      <border outline="0">
        <top/>
      </border>
    </dxf>
  </rfmt>
  <rfmt sheetId="5" sqref="F14" start="0" length="0">
    <dxf>
      <fill>
        <patternFill patternType="none">
          <bgColor indexed="65"/>
        </patternFill>
      </fill>
    </dxf>
  </rfmt>
  <rcc rId="36914" sId="5">
    <nc r="D14">
      <v>0</v>
    </nc>
  </rcc>
  <rcc rId="36915" sId="5">
    <nc r="E14">
      <v>30</v>
    </nc>
  </rcc>
  <rfmt sheetId="5" sqref="F14">
    <dxf>
      <fill>
        <patternFill patternType="solid">
          <bgColor rgb="FFFFFF00"/>
        </patternFill>
      </fill>
    </dxf>
  </rfmt>
  <rcc rId="36916" sId="5">
    <oc r="F14">
      <v>240</v>
    </oc>
    <nc r="F14">
      <f>E14-D14+120</f>
    </nc>
  </rcc>
  <rcc rId="36917" sId="5">
    <oc r="G14">
      <v>70725</v>
    </oc>
    <nc r="G14"/>
  </rcc>
  <rcmt sheetId="5" cell="F14" guid="{00000000-0000-0000-0000-000000000000}" action="delete" author="HP"/>
  <rcc rId="36918" sId="5">
    <oc r="C14" t="inlineStr">
      <is>
        <t>00377562-05</t>
      </is>
    </oc>
    <nc r="C14"/>
  </rcc>
  <rcc rId="36919" sId="5">
    <nc r="E15">
      <v>20275</v>
    </nc>
  </rcc>
  <rcc rId="36920" sId="5">
    <nc r="E16">
      <v>7665</v>
    </nc>
  </rcc>
  <rcc rId="36921" sId="5">
    <nc r="E17">
      <v>33425</v>
    </nc>
  </rcc>
  <rcc rId="36922" sId="5">
    <nc r="E18">
      <v>19580</v>
    </nc>
  </rcc>
  <rcc rId="36923" sId="5">
    <nc r="E19">
      <v>14740</v>
    </nc>
  </rcc>
  <rcc rId="36924" sId="5">
    <nc r="E20">
      <v>55680</v>
    </nc>
  </rcc>
  <rcc rId="36925" sId="5">
    <nc r="E21">
      <v>71280</v>
    </nc>
  </rcc>
  <rcc rId="36926" sId="5">
    <nc r="E22">
      <v>55565</v>
    </nc>
  </rcc>
  <rcc rId="36927" sId="5">
    <nc r="E23">
      <v>12330</v>
    </nc>
  </rcc>
  <rcc rId="36928" sId="5">
    <nc r="E24">
      <v>8715</v>
    </nc>
  </rcc>
  <rcc rId="36929" sId="5">
    <nc r="E25">
      <v>14560</v>
    </nc>
  </rcc>
  <rcc rId="36930" sId="5">
    <nc r="E26">
      <v>9515</v>
    </nc>
  </rcc>
  <rcc rId="36931" sId="5">
    <nc r="E27">
      <v>5420</v>
    </nc>
  </rcc>
  <rcc rId="36932" sId="5">
    <nc r="E28">
      <v>7340</v>
    </nc>
  </rcc>
  <rcc rId="36933" sId="5">
    <nc r="E29">
      <v>24285</v>
    </nc>
  </rcc>
  <rcc rId="36934" sId="5">
    <nc r="E30">
      <v>63200</v>
    </nc>
  </rcc>
  <rcc rId="36935" sId="5">
    <nc r="E31">
      <v>21105</v>
    </nc>
  </rcc>
  <rcc rId="36936" sId="5">
    <nc r="E32">
      <v>19680</v>
    </nc>
  </rcc>
  <rcc rId="36937" sId="5">
    <nc r="E33">
      <v>56015</v>
    </nc>
  </rcc>
  <rcc rId="36938" sId="5">
    <nc r="E34">
      <v>14390</v>
    </nc>
  </rcc>
  <rcc rId="36939" sId="5">
    <nc r="E35">
      <v>11215</v>
    </nc>
  </rcc>
  <rcc rId="36940" sId="5">
    <nc r="E36">
      <v>71060</v>
    </nc>
  </rcc>
  <rcc rId="36941" sId="5">
    <nc r="E37">
      <v>28355</v>
    </nc>
  </rcc>
  <rcc rId="36942" sId="5">
    <nc r="E38">
      <v>93850</v>
    </nc>
  </rcc>
  <rcc rId="36943" sId="5">
    <nc r="E39">
      <v>13175</v>
    </nc>
  </rcc>
  <rcc rId="36944" sId="5">
    <nc r="E40">
      <v>65835</v>
    </nc>
  </rcc>
  <rcc rId="36945" sId="5">
    <nc r="E41">
      <v>20200</v>
    </nc>
  </rcc>
  <rcc rId="36946" sId="5">
    <nc r="E42">
      <v>109505</v>
    </nc>
  </rcc>
  <rcc rId="36947" sId="5">
    <nc r="E43">
      <v>15120</v>
    </nc>
  </rcc>
  <rcc rId="36948" sId="5">
    <nc r="E44">
      <v>23710</v>
    </nc>
  </rcc>
  <rcc rId="36949" sId="5">
    <nc r="E45">
      <v>21090</v>
    </nc>
  </rcc>
  <rcc rId="36950" sId="5">
    <nc r="E46">
      <v>950</v>
    </nc>
  </rcc>
  <rcc rId="36951" sId="5">
    <nc r="E47">
      <v>12925</v>
    </nc>
  </rcc>
  <rcc rId="36952" sId="5">
    <nc r="E48">
      <v>26015</v>
    </nc>
  </rcc>
  <rcc rId="36953" sId="5">
    <nc r="E49">
      <v>35740</v>
    </nc>
  </rcc>
  <rcc rId="36954" sId="5">
    <nc r="E50">
      <v>20140</v>
    </nc>
  </rcc>
  <rcc rId="36955" sId="5">
    <nc r="E51">
      <v>3465</v>
    </nc>
  </rcc>
  <rcc rId="36956" sId="5">
    <nc r="E52">
      <v>23485</v>
    </nc>
  </rcc>
  <rcc rId="36957" sId="5">
    <nc r="E53">
      <v>37080</v>
    </nc>
  </rcc>
  <rcc rId="36958" sId="5">
    <nc r="E54">
      <v>44050</v>
    </nc>
  </rcc>
  <rcc rId="36959" sId="5">
    <nc r="E55">
      <v>9695</v>
    </nc>
  </rcc>
  <rcc rId="36960" sId="5">
    <nc r="E56">
      <v>268485</v>
    </nc>
  </rcc>
  <rcc rId="36961" sId="5">
    <nc r="E57">
      <v>33285</v>
    </nc>
  </rcc>
  <rcc rId="36962" sId="5">
    <nc r="E58">
      <v>10575</v>
    </nc>
  </rcc>
  <rcc rId="36963" sId="5">
    <nc r="G59">
      <v>67205</v>
    </nc>
  </rcc>
  <rfmt sheetId="5" sqref="G59">
    <dxf>
      <alignment horizontal="left" readingOrder="0"/>
    </dxf>
  </rfmt>
  <rcc rId="36964" sId="5">
    <oc r="D59">
      <v>67205</v>
    </oc>
    <nc r="D59"/>
  </rcc>
  <rcc rId="36965" sId="5">
    <oc r="F59">
      <f>E59-D59</f>
    </oc>
    <nc r="F59"/>
  </rcc>
  <rfmt sheetId="5" sqref="F59">
    <dxf>
      <fill>
        <patternFill patternType="solid">
          <bgColor rgb="FFFF0000"/>
        </patternFill>
      </fill>
    </dxf>
  </rfmt>
  <rfmt sheetId="5" sqref="G59" start="0" length="2147483647">
    <dxf>
      <font>
        <sz val="9"/>
      </font>
    </dxf>
  </rfmt>
  <rcc rId="36966" sId="5">
    <nc r="E61">
      <v>4315</v>
    </nc>
  </rcc>
  <rcc rId="36967" sId="5">
    <nc r="E62">
      <v>9390</v>
    </nc>
  </rcc>
  <rcc rId="36968" sId="5">
    <nc r="E63">
      <v>2315</v>
    </nc>
  </rcc>
  <rcc rId="36969" sId="5">
    <nc r="E64">
      <v>20735</v>
    </nc>
  </rcc>
  <rcc rId="36970" sId="5">
    <nc r="E65">
      <v>7540</v>
    </nc>
  </rcc>
  <rcc rId="36971" sId="5">
    <nc r="E66">
      <v>24485</v>
    </nc>
  </rcc>
  <rcc rId="36972" sId="5">
    <nc r="E67">
      <v>33215</v>
    </nc>
  </rcc>
  <rcc rId="36973" sId="5">
    <nc r="E68">
      <v>6230</v>
    </nc>
  </rcc>
  <rfmt sheetId="5" sqref="D69" start="0" length="0">
    <dxf>
      <fill>
        <patternFill patternType="none">
          <bgColor indexed="65"/>
        </patternFill>
      </fill>
    </dxf>
  </rfmt>
  <rfmt sheetId="5" sqref="E69" start="0" length="0">
    <dxf>
      <fill>
        <patternFill patternType="none">
          <bgColor indexed="65"/>
        </patternFill>
      </fill>
    </dxf>
  </rfmt>
  <rfmt sheetId="5" sqref="F69" start="0" length="0">
    <dxf>
      <fill>
        <patternFill patternType="none">
          <bgColor indexed="65"/>
        </patternFill>
      </fill>
    </dxf>
  </rfmt>
  <rcc rId="36974" sId="5">
    <nc r="D69">
      <v>0</v>
    </nc>
  </rcc>
  <rcc rId="36975" sId="5">
    <nc r="E69">
      <v>135</v>
    </nc>
  </rcc>
  <rcmt sheetId="5" cell="F69" guid="{00000000-0000-0000-0000-000000000000}" action="delete" author="HP"/>
  <rcc rId="36976" sId="5">
    <oc r="G69">
      <v>58495</v>
    </oc>
    <nc r="G69"/>
  </rcc>
  <rcc rId="36977" sId="5">
    <oc r="C69" t="inlineStr">
      <is>
        <t>379635-05</t>
      </is>
    </oc>
    <nc r="C69"/>
  </rcc>
  <rfmt sheetId="5" sqref="C69">
    <dxf>
      <fill>
        <patternFill>
          <bgColor rgb="FFFFFF00"/>
        </patternFill>
      </fill>
    </dxf>
  </rfmt>
  <rfmt sheetId="5" sqref="F69">
    <dxf>
      <fill>
        <patternFill patternType="solid">
          <bgColor rgb="FFFFFF00"/>
        </patternFill>
      </fill>
    </dxf>
  </rfmt>
  <rcc rId="36978" sId="5">
    <oc r="F69">
      <v>430</v>
    </oc>
    <nc r="F69">
      <f>E69-D69+215</f>
    </nc>
  </rcc>
  <rcc rId="36979" sId="5">
    <nc r="E70">
      <v>20825</v>
    </nc>
  </rcc>
  <rcc rId="36980" sId="5">
    <nc r="E71">
      <v>37215</v>
    </nc>
  </rcc>
  <rcc rId="36981" sId="5">
    <nc r="E72">
      <v>34230</v>
    </nc>
  </rcc>
  <rcc rId="36982" sId="5">
    <nc r="E73">
      <v>4065</v>
    </nc>
  </rcc>
  <rcc rId="36983" sId="5">
    <nc r="E74">
      <v>8420</v>
    </nc>
  </rcc>
  <rcc rId="36984" sId="5">
    <nc r="E75">
      <v>6000</v>
    </nc>
  </rcc>
  <rcc rId="36985" sId="5">
    <nc r="E76">
      <v>62065</v>
    </nc>
  </rcc>
  <rcc rId="36986" sId="5">
    <nc r="E77">
      <v>12885</v>
    </nc>
  </rcc>
  <rcc rId="36987" sId="5">
    <nc r="E78">
      <v>12635</v>
    </nc>
  </rcc>
  <rcc rId="36988" sId="5">
    <nc r="E79">
      <v>10180</v>
    </nc>
  </rcc>
  <rcc rId="36989" sId="5">
    <nc r="E80">
      <v>8725</v>
    </nc>
  </rcc>
  <rcc rId="36990" sId="5">
    <nc r="E81">
      <v>11095</v>
    </nc>
  </rcc>
  <rcc rId="36991" sId="5">
    <nc r="E82">
      <v>2470</v>
    </nc>
  </rcc>
  <rcc rId="36992" sId="5">
    <nc r="E83">
      <v>16120</v>
    </nc>
  </rcc>
  <rcc rId="36993" sId="5">
    <nc r="E84">
      <v>245</v>
    </nc>
  </rcc>
  <rcc rId="36994" sId="5">
    <nc r="E85">
      <v>26075</v>
    </nc>
  </rcc>
  <rcc rId="36995" sId="5">
    <nc r="E86">
      <v>27630</v>
    </nc>
  </rcc>
  <rcc rId="36996" sId="5">
    <nc r="E87">
      <v>9095</v>
    </nc>
  </rcc>
  <rcc rId="36997" sId="5">
    <nc r="E88">
      <v>3150</v>
    </nc>
  </rcc>
  <rcc rId="36998" sId="5">
    <nc r="E89">
      <v>43535</v>
    </nc>
  </rcc>
  <rcc rId="36999" sId="5">
    <nc r="E90">
      <v>27740</v>
    </nc>
  </rcc>
  <rcc rId="37000" sId="5">
    <nc r="E91">
      <v>70180</v>
    </nc>
  </rcc>
  <rcc rId="37001" sId="5">
    <nc r="E92">
      <v>41740</v>
    </nc>
  </rcc>
  <rcc rId="37002" sId="5">
    <oc r="G93">
      <v>22515</v>
    </oc>
    <nc r="G93"/>
  </rcc>
  <rcc rId="37003" sId="5">
    <oc r="C93" t="inlineStr">
      <is>
        <t>22188552-15</t>
      </is>
    </oc>
    <nc r="C93"/>
  </rcc>
  <rfmt sheetId="5" sqref="F93" start="0" length="0">
    <dxf>
      <fill>
        <patternFill patternType="none">
          <bgColor indexed="65"/>
        </patternFill>
      </fill>
    </dxf>
  </rfmt>
  <rcc rId="37004" sId="5">
    <nc r="D93">
      <v>0</v>
    </nc>
  </rcc>
  <rcc rId="37005" sId="5">
    <nc r="E93">
      <v>130</v>
    </nc>
  </rcc>
  <rcc rId="37006" sId="5">
    <oc r="F93">
      <v>220</v>
    </oc>
    <nc r="F93">
      <f>E93-D93+110</f>
    </nc>
  </rcc>
  <rfmt sheetId="5" sqref="C93">
    <dxf>
      <fill>
        <patternFill patternType="solid">
          <bgColor rgb="FFFFFF00"/>
        </patternFill>
      </fill>
    </dxf>
  </rfmt>
  <rfmt sheetId="5" sqref="F93">
    <dxf>
      <fill>
        <patternFill patternType="solid">
          <bgColor rgb="FFFFFF00"/>
        </patternFill>
      </fill>
    </dxf>
  </rfmt>
  <rcmt sheetId="5" cell="F93" guid="{00000000-0000-0000-0000-000000000000}" action="delete" author="HP"/>
  <rcc rId="37007" sId="5">
    <nc r="E94">
      <v>3235</v>
    </nc>
  </rcc>
  <rcc rId="37008" sId="5">
    <nc r="E95">
      <v>22270</v>
    </nc>
  </rcc>
  <rcc rId="37009" sId="5">
    <nc r="E96">
      <v>9620</v>
    </nc>
  </rcc>
  <rcc rId="37010" sId="5">
    <nc r="E97">
      <v>35740</v>
    </nc>
  </rcc>
  <rcc rId="37011" sId="5">
    <nc r="E98">
      <v>9025</v>
    </nc>
  </rcc>
  <rfmt sheetId="5" sqref="E99:E102">
    <dxf>
      <fill>
        <patternFill patternType="solid">
          <bgColor rgb="FFFFFF00"/>
        </patternFill>
      </fill>
    </dxf>
  </rfmt>
  <rcc rId="37012" sId="5">
    <nc r="E103">
      <v>15750</v>
    </nc>
  </rcc>
  <rcc rId="37013" sId="5">
    <nc r="E104">
      <v>24540</v>
    </nc>
  </rcc>
  <rcc rId="37014" sId="5">
    <nc r="E105">
      <v>5080</v>
    </nc>
  </rcc>
  <rcc rId="37015" sId="5">
    <nc r="E106">
      <v>10215</v>
    </nc>
  </rcc>
  <rcc rId="37016" sId="5">
    <nc r="E107">
      <v>5480</v>
    </nc>
  </rcc>
  <rfmt sheetId="5" sqref="E108:E111">
    <dxf>
      <fill>
        <patternFill>
          <bgColor rgb="FFFFFF00"/>
        </patternFill>
      </fill>
    </dxf>
  </rfmt>
  <rcc rId="37017" sId="5">
    <nc r="E112">
      <v>6460</v>
    </nc>
  </rcc>
  <rcc rId="37018" sId="5">
    <nc r="E113">
      <v>20020</v>
    </nc>
  </rcc>
  <rcc rId="37019" sId="5">
    <nc r="E114">
      <v>13280</v>
    </nc>
  </rcc>
  <rcc rId="37020" sId="5">
    <nc r="E115">
      <v>48675</v>
    </nc>
  </rcc>
  <rcc rId="37021" sId="5">
    <nc r="E116">
      <v>37765</v>
    </nc>
  </rcc>
  <rcc rId="37022" sId="5">
    <nc r="E117">
      <v>98185</v>
    </nc>
  </rcc>
  <rcc rId="37023" sId="5">
    <nc r="E118">
      <v>43310</v>
    </nc>
  </rcc>
  <rcc rId="37024" sId="5">
    <nc r="E119">
      <v>3410</v>
    </nc>
  </rcc>
  <rcc rId="37025" sId="5">
    <nc r="E120">
      <v>88570</v>
    </nc>
  </rcc>
  <rfmt sheetId="5" sqref="F121">
    <dxf>
      <fill>
        <patternFill patternType="solid">
          <bgColor rgb="FFFF0000"/>
        </patternFill>
      </fill>
    </dxf>
  </rfmt>
  <rcc rId="37026" sId="5">
    <nc r="E122">
      <v>16360</v>
    </nc>
  </rcc>
  <rcc rId="37027" sId="5">
    <nc r="E123">
      <v>5655</v>
    </nc>
  </rcc>
  <rcc rId="37028" sId="5">
    <nc r="E124">
      <v>9385</v>
    </nc>
  </rcc>
  <rcc rId="37029" sId="5">
    <nc r="E125">
      <v>11080</v>
    </nc>
  </rcc>
  <rcc rId="37030" sId="5">
    <nc r="E126">
      <v>33130</v>
    </nc>
  </rcc>
  <rcc rId="37031" sId="5">
    <nc r="E127">
      <v>65210</v>
    </nc>
  </rcc>
  <rcc rId="37032" sId="5">
    <nc r="E128">
      <v>12345</v>
    </nc>
  </rcc>
  <rcc rId="37033" sId="5">
    <nc r="E129">
      <v>16835</v>
    </nc>
  </rcc>
  <rcc rId="37034" sId="5">
    <nc r="E130">
      <v>12540</v>
    </nc>
  </rcc>
  <rcc rId="37035" sId="5">
    <nc r="E131">
      <v>8920</v>
    </nc>
  </rcc>
  <rcc rId="37036" sId="5">
    <nc r="E132">
      <v>10255</v>
    </nc>
  </rcc>
  <rcc rId="37037" sId="5">
    <nc r="E133">
      <v>19800</v>
    </nc>
  </rcc>
  <rcc rId="37038" sId="5">
    <nc r="E134">
      <v>19635</v>
    </nc>
  </rcc>
  <rcc rId="37039" sId="5">
    <nc r="E135">
      <v>32120</v>
    </nc>
  </rcc>
  <rcc rId="37040" sId="5">
    <nc r="E136">
      <v>60645</v>
    </nc>
  </rcc>
  <rcc rId="37041" sId="5">
    <nc r="E137">
      <v>30545</v>
    </nc>
  </rcc>
  <rcc rId="37042" sId="5">
    <nc r="E138">
      <v>30655</v>
    </nc>
  </rcc>
  <rcc rId="37043" sId="5">
    <nc r="E139">
      <v>41755</v>
    </nc>
  </rcc>
  <rcc rId="37044" sId="5">
    <nc r="E140">
      <v>20240</v>
    </nc>
  </rcc>
  <rcc rId="37045" sId="5">
    <nc r="E141">
      <v>9825</v>
    </nc>
  </rcc>
  <rcc rId="37046" sId="5">
    <nc r="E142">
      <v>29175</v>
    </nc>
  </rcc>
  <rcc rId="37047" sId="5">
    <nc r="E143">
      <v>42500</v>
    </nc>
  </rcc>
  <rcc rId="37048" sId="5">
    <nc r="E144">
      <v>60415</v>
    </nc>
  </rcc>
  <rcc rId="37049" sId="5">
    <nc r="E145">
      <v>11995</v>
    </nc>
  </rcc>
  <rcc rId="37050" sId="5">
    <nc r="E146">
      <v>14055</v>
    </nc>
  </rcc>
  <rcc rId="37051" sId="5">
    <nc r="E147">
      <v>32130</v>
    </nc>
  </rcc>
  <rcc rId="37052" sId="5">
    <nc r="E148">
      <v>14760</v>
    </nc>
  </rcc>
  <rcc rId="37053" sId="5">
    <nc r="E149">
      <v>41070</v>
    </nc>
  </rcc>
  <rcc rId="37054" sId="5">
    <nc r="E150">
      <v>39710</v>
    </nc>
  </rcc>
  <rcc rId="37055" sId="5">
    <nc r="E151">
      <v>46780</v>
    </nc>
  </rcc>
  <rcc rId="37056" sId="5">
    <nc r="E152">
      <v>24460</v>
    </nc>
  </rcc>
  <rcc rId="37057" sId="5">
    <nc r="E153">
      <v>1405</v>
    </nc>
  </rcc>
  <rcc rId="37058" sId="5">
    <nc r="E154">
      <v>29845</v>
    </nc>
  </rcc>
  <rcc rId="37059" sId="5">
    <nc r="E155">
      <v>80655</v>
    </nc>
  </rcc>
  <rcc rId="37060" sId="5">
    <nc r="E156">
      <v>26795</v>
    </nc>
  </rcc>
  <rcc rId="37061" sId="5">
    <nc r="E157">
      <v>38350</v>
    </nc>
  </rcc>
  <rcc rId="37062" sId="5">
    <nc r="E158">
      <v>6355</v>
    </nc>
  </rcc>
  <rcc rId="37063" sId="5">
    <nc r="E159">
      <v>8455</v>
    </nc>
  </rcc>
  <rcc rId="37064" sId="5">
    <nc r="E160">
      <v>16800</v>
    </nc>
  </rcc>
  <rcc rId="37065" sId="5">
    <nc r="E161">
      <v>92670</v>
    </nc>
  </rcc>
  <rfmt sheetId="5" sqref="E162:E165">
    <dxf>
      <fill>
        <patternFill>
          <bgColor rgb="FFFFFF00"/>
        </patternFill>
      </fill>
    </dxf>
  </rfmt>
  <rcc rId="37066" sId="5">
    <nc r="E166">
      <v>24410</v>
    </nc>
  </rcc>
  <rcc rId="37067" sId="5">
    <nc r="E167">
      <v>2000</v>
    </nc>
  </rcc>
  <rcc rId="37068" sId="5">
    <nc r="E168">
      <v>14120</v>
    </nc>
  </rcc>
  <rcc rId="37069" sId="5">
    <nc r="E169">
      <v>13700</v>
    </nc>
  </rcc>
  <rcc rId="37070" sId="5">
    <nc r="E170">
      <v>11970</v>
    </nc>
  </rcc>
  <rcc rId="37071" sId="5">
    <nc r="E171">
      <v>72650</v>
    </nc>
  </rcc>
  <rcc rId="37072" sId="5">
    <nc r="E172">
      <v>41480</v>
    </nc>
  </rcc>
  <rcc rId="37073" sId="5">
    <nc r="E173">
      <v>21065</v>
    </nc>
  </rcc>
  <rcc rId="37074" sId="5">
    <nc r="E174">
      <v>11210</v>
    </nc>
  </rcc>
  <rcc rId="37075" sId="5">
    <nc r="E175">
      <v>55350</v>
    </nc>
  </rcc>
  <rcc rId="37076" sId="5">
    <nc r="E176">
      <v>45950</v>
    </nc>
  </rcc>
  <rcc rId="37077" sId="5">
    <nc r="E177">
      <v>36040</v>
    </nc>
  </rcc>
  <rcc rId="37078" sId="5">
    <oc r="G178">
      <v>128690</v>
    </oc>
    <nc r="G178">
      <v>554</v>
    </nc>
  </rcc>
  <rfmt sheetId="5" sqref="F178" start="0" length="0">
    <dxf>
      <fill>
        <patternFill>
          <bgColor theme="0"/>
        </patternFill>
      </fill>
    </dxf>
  </rfmt>
  <rcc rId="37079" sId="5">
    <nc r="D178">
      <v>0</v>
    </nc>
  </rcc>
  <rcc rId="37080" sId="5">
    <nc r="E178">
      <v>100</v>
    </nc>
  </rcc>
  <rcc rId="37081" sId="5">
    <oc r="F178">
      <v>554</v>
    </oc>
    <nc r="F178">
      <f>E178-D178+277</f>
    </nc>
  </rcc>
  <rcc rId="37082" sId="5">
    <oc r="C178" t="inlineStr">
      <is>
        <t>00377060-05</t>
      </is>
    </oc>
    <nc r="C178"/>
  </rcc>
  <rfmt sheetId="5" sqref="C178">
    <dxf>
      <fill>
        <patternFill>
          <bgColor rgb="FFFFFF00"/>
        </patternFill>
      </fill>
    </dxf>
  </rfmt>
  <rfmt sheetId="5" sqref="F178">
    <dxf>
      <fill>
        <patternFill>
          <bgColor rgb="FFFFFF00"/>
        </patternFill>
      </fill>
    </dxf>
  </rfmt>
  <rcmt sheetId="5" cell="F178" guid="{00000000-0000-0000-0000-000000000000}" action="delete" author="HP"/>
  <rcc rId="37083" sId="5">
    <nc r="E179">
      <v>51430</v>
    </nc>
  </rcc>
  <rcc rId="37084" sId="5">
    <nc r="E180">
      <v>40220</v>
    </nc>
  </rcc>
  <rcc rId="37085" sId="5">
    <nc r="E181">
      <v>11385</v>
    </nc>
  </rcc>
  <rcc rId="37086" sId="5">
    <nc r="E182">
      <v>10065</v>
    </nc>
  </rcc>
  <rcc rId="37087" sId="5">
    <nc r="E183">
      <v>32655</v>
    </nc>
  </rcc>
  <rfmt sheetId="5" sqref="E184:E192">
    <dxf>
      <fill>
        <patternFill>
          <bgColor rgb="FFFFFF00"/>
        </patternFill>
      </fill>
    </dxf>
  </rfmt>
  <rcc rId="37088" sId="5">
    <nc r="E193">
      <v>28640</v>
    </nc>
  </rcc>
  <rcc rId="37089" sId="5">
    <nc r="E194">
      <v>10225</v>
    </nc>
  </rcc>
  <rcc rId="37090" sId="5">
    <nc r="E195">
      <v>10835</v>
    </nc>
  </rcc>
  <rcc rId="37091" sId="5">
    <nc r="E196">
      <v>25965</v>
    </nc>
  </rcc>
  <rcc rId="37092" sId="5">
    <nc r="E197">
      <v>10335</v>
    </nc>
  </rcc>
  <rcc rId="37093" sId="5">
    <nc r="E198">
      <v>18980</v>
    </nc>
  </rcc>
  <rcc rId="37094" sId="5">
    <nc r="E199">
      <v>16595</v>
    </nc>
  </rcc>
  <rcc rId="37095" sId="5">
    <nc r="E200">
      <v>23010</v>
    </nc>
  </rcc>
  <rcc rId="37096" sId="5">
    <nc r="E201">
      <v>17255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0" sId="2">
    <oc r="F33">
      <f>E33-D33+200</f>
    </oc>
    <nc r="F33">
      <f>E33-D33+323</f>
    </nc>
  </rcc>
  <rfmt sheetId="2" sqref="F33">
    <dxf>
      <fill>
        <patternFill>
          <bgColor theme="0"/>
        </patternFill>
      </fill>
    </dxf>
  </rfmt>
  <rcmt sheetId="2" cell="F33" guid="{00000000-0000-0000-0000-000000000000}" action="delete" author="HP"/>
  <rfmt sheetId="2" sqref="F33">
    <dxf>
      <fill>
        <patternFill>
          <bgColor rgb="FFFFFF00"/>
        </patternFill>
      </fill>
    </dxf>
  </rfmt>
  <rcc rId="37111" sId="2">
    <oc r="F57">
      <f>E57-D57+120</f>
    </oc>
    <nc r="F57">
      <f>E57-D57+192</f>
    </nc>
  </rcc>
  <rcmt sheetId="2" cell="F57" guid="{00000000-0000-0000-0000-000000000000}" action="delete" author="HP"/>
  <rcc rId="37112" sId="2">
    <oc r="F82">
      <f>E82-D82+100</f>
    </oc>
    <nc r="F82">
      <f>E82-D82+164</f>
    </nc>
  </rcc>
  <rcmt sheetId="2" cell="F82" guid="{00000000-0000-0000-0000-000000000000}" action="delete" author="HP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3" sId="4">
    <oc r="F30">
      <f>E30-D30+140</f>
    </oc>
    <nc r="F30">
      <f>E30-D30+219</f>
    </nc>
  </rcc>
  <rcmt sheetId="4" cell="F30" guid="{00000000-0000-0000-0000-000000000000}" action="delete" author="HP"/>
  <rcmt sheetId="4" cell="F35" guid="{934B7664-C979-4F7D-B20D-E6ED57BDA2FB}" author="HP" oldLength="59" newLength="12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4" sId="5">
    <oc r="F14">
      <f>E14-D14+120</f>
    </oc>
    <nc r="F14">
      <f>E14-D14+192</f>
    </nc>
  </rcc>
  <rcc rId="37115" sId="5">
    <oc r="F69">
      <f>E69-D69+215</f>
    </oc>
    <nc r="F69">
      <f>E69-D69+344</f>
    </nc>
  </rcc>
  <rcc rId="37116" sId="5">
    <nc r="G69" t="inlineStr">
      <is>
        <t>24 дня</t>
      </is>
    </nc>
  </rcc>
  <rfmt sheetId="5" sqref="G69" start="0" length="2147483647">
    <dxf>
      <font>
        <sz val="9"/>
      </font>
    </dxf>
  </rfmt>
  <rcc rId="37117" sId="5" odxf="1" dxf="1">
    <nc r="G14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18" sId="4" odxf="1" dxf="1">
    <nc r="G30" t="inlineStr">
      <is>
        <t>24 дня</t>
      </is>
    </nc>
    <odxf>
      <font>
        <b/>
        <sz val="6"/>
        <color indexed="9"/>
      </font>
      <fill>
        <patternFill patternType="none">
          <bgColor indexed="65"/>
        </patternFill>
      </fill>
      <alignment horizontal="general" vertical="center" wrapText="1" readingOrder="0"/>
    </odxf>
    <ndxf>
      <font>
        <b val="0"/>
        <sz val="9"/>
        <color indexed="9"/>
      </font>
      <fill>
        <patternFill patternType="solid">
          <bgColor theme="0"/>
        </patternFill>
      </fill>
      <alignment horizontal="left" vertical="top" wrapText="0" readingOrder="0"/>
    </ndxf>
  </rcc>
  <rcc rId="37119" sId="2" odxf="1" dxf="1">
    <nc r="G82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0" sId="2" odxf="1" dxf="1">
    <nc r="G57" t="inlineStr">
      <is>
        <t>24 дня</t>
      </is>
    </nc>
    <odxf>
      <numFmt numFmtId="1" formatCode="0"/>
      <alignment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0" formatCode="General"/>
      <alignment vertical="top" readingOrder="0"/>
      <border outline="0">
        <left/>
        <right/>
        <top/>
        <bottom/>
      </border>
    </ndxf>
  </rcc>
  <rcmt sheetId="2" cell="G57" guid="{00000000-0000-0000-0000-000000000000}" action="delete" author="HP"/>
  <rfmt sheetId="2" sqref="G47">
    <dxf>
      <fill>
        <patternFill>
          <bgColor theme="0"/>
        </patternFill>
      </fill>
    </dxf>
  </rfmt>
  <rcc rId="37121" sId="2" odxf="1" dxf="1">
    <nc r="G3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2" sId="5" odxf="1" dxf="1">
    <nc r="G9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23" sId="5" odxf="1" dxf="1">
    <oc r="G178">
      <v>554</v>
    </oc>
    <nc r="G178" t="inlineStr">
      <is>
        <t>24 дня</t>
      </is>
    </nc>
    <odxf>
      <font>
        <sz val="10"/>
        <color auto="1"/>
        <name val="Arial Cyr"/>
        <scheme val="none"/>
      </font>
    </odxf>
    <ndxf>
      <font>
        <sz val="9"/>
        <color auto="1"/>
        <name val="Arial Cyr"/>
        <scheme val="none"/>
      </font>
    </ndxf>
  </rcc>
  <rcc rId="37124" sId="5">
    <oc r="F93">
      <f>E93-D93+110</f>
    </oc>
    <nc r="F93">
      <f>E93-D93+176</f>
    </nc>
  </rcc>
  <rcc rId="37125" sId="5">
    <oc r="F178">
      <f>E178-D178+277</f>
    </oc>
    <nc r="F178">
      <f>E178-D178+444</f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14">
    <dxf>
      <fill>
        <patternFill>
          <bgColor theme="0"/>
        </patternFill>
      </fill>
    </dxf>
  </rfmt>
  <rcc rId="37126" sId="5">
    <nc r="C14" t="inlineStr">
      <is>
        <t>22207294-23</t>
      </is>
    </nc>
  </rcc>
  <rfmt sheetId="5" sqref="C69">
    <dxf>
      <fill>
        <patternFill>
          <bgColor theme="0"/>
        </patternFill>
      </fill>
    </dxf>
  </rfmt>
  <rcc rId="37127" sId="5">
    <nc r="C69" t="inlineStr">
      <is>
        <t>23087284-23</t>
      </is>
    </nc>
  </rcc>
  <rfmt sheetId="5" sqref="C93">
    <dxf>
      <fill>
        <patternFill>
          <bgColor theme="0"/>
        </patternFill>
      </fill>
    </dxf>
  </rfmt>
  <rcc rId="37128" sId="5">
    <nc r="C93" t="inlineStr">
      <is>
        <t>22069699-23</t>
      </is>
    </nc>
  </rcc>
  <rcc rId="37129" sId="5">
    <nc r="E99">
      <v>48570</v>
    </nc>
  </rcc>
  <rcc rId="37130" sId="5">
    <nc r="E100">
      <v>32055</v>
    </nc>
  </rcc>
  <rcc rId="37131" sId="5">
    <nc r="E101">
      <v>34305</v>
    </nc>
  </rcc>
  <rcc rId="37132" sId="5">
    <nc r="E102">
      <v>19060</v>
    </nc>
  </rcc>
  <rfmt sheetId="5" sqref="E99:E102">
    <dxf>
      <fill>
        <patternFill>
          <bgColor theme="0"/>
        </patternFill>
      </fill>
    </dxf>
  </rfmt>
  <rcc rId="37133" sId="5">
    <nc r="E108">
      <v>99535</v>
    </nc>
  </rcc>
  <rcc rId="37134" sId="5">
    <nc r="E110">
      <v>17115</v>
    </nc>
  </rcc>
  <rcc rId="37135" sId="5">
    <nc r="E111">
      <v>30450</v>
    </nc>
  </rcc>
  <rcc rId="37136" sId="5">
    <nc r="E109">
      <v>35370</v>
    </nc>
  </rcc>
  <rfmt sheetId="5" sqref="E108:E111">
    <dxf>
      <fill>
        <patternFill>
          <bgColor theme="0"/>
        </patternFill>
      </fill>
    </dxf>
  </rfmt>
  <rcc rId="37137" sId="5">
    <oc r="G121" t="inlineStr">
      <is>
        <t>Шкаф закр. навес. замком</t>
      </is>
    </oc>
    <nc r="G121">
      <v>84885</v>
    </nc>
  </rcc>
  <rfmt sheetId="5" sqref="G121">
    <dxf>
      <fill>
        <patternFill>
          <bgColor theme="0"/>
        </patternFill>
      </fill>
    </dxf>
  </rfmt>
  <rfmt sheetId="5" sqref="G121" start="0" length="2147483647">
    <dxf>
      <font>
        <sz val="9"/>
      </font>
    </dxf>
  </rfmt>
  <rfmt sheetId="5" sqref="G121" start="0" length="2147483647">
    <dxf>
      <font>
        <b val="0"/>
      </font>
    </dxf>
  </rfmt>
  <rfmt sheetId="5" sqref="G121">
    <dxf>
      <alignment horizontal="left" readingOrder="0"/>
    </dxf>
  </rfmt>
  <rcc rId="37138" sId="5">
    <oc r="D121">
      <v>84885</v>
    </oc>
    <nc r="D121"/>
  </rcc>
  <rcc rId="37139" sId="5">
    <oc r="F121">
      <f>E121-D121</f>
    </oc>
    <nc r="F121"/>
  </rcc>
  <rcc rId="37140" sId="5">
    <oc r="G122" t="inlineStr">
      <is>
        <t>замена 27.10</t>
      </is>
    </oc>
    <nc r="G122"/>
  </rcc>
  <rcc rId="37141" sId="5">
    <oc r="G128" t="inlineStr">
      <is>
        <t>замена 09.12.20</t>
      </is>
    </oc>
    <nc r="G128"/>
  </rcc>
  <rcc rId="37142" sId="5">
    <nc r="E162">
      <v>76815</v>
    </nc>
  </rcc>
  <rcc rId="37143" sId="5">
    <nc r="E163">
      <v>22220</v>
    </nc>
  </rcc>
  <rcc rId="37144" sId="5">
    <nc r="E164">
      <v>46720</v>
    </nc>
  </rcc>
  <rfmt sheetId="5" sqref="E162:E165">
    <dxf>
      <fill>
        <patternFill>
          <bgColor theme="0"/>
        </patternFill>
      </fill>
    </dxf>
  </rfmt>
  <rfmt sheetId="5" sqref="F165">
    <dxf>
      <fill>
        <patternFill>
          <bgColor theme="0"/>
        </patternFill>
      </fill>
    </dxf>
  </rfmt>
  <rcc rId="37145" sId="5">
    <nc r="G165" t="inlineStr">
      <is>
        <t>24 дня</t>
      </is>
    </nc>
  </rcc>
  <rfmt sheetId="5" sqref="G165">
    <dxf>
      <alignment horizontal="left" readingOrder="0"/>
    </dxf>
  </rfmt>
  <rcc rId="37146" sId="5">
    <oc r="C165" t="inlineStr">
      <is>
        <t>23254069-15</t>
      </is>
    </oc>
    <nc r="C165" t="inlineStr">
      <is>
        <t>22077479-23</t>
      </is>
    </nc>
  </rcc>
  <rfmt sheetId="5" sqref="D165" start="0" length="0">
    <dxf>
      <fill>
        <patternFill patternType="none">
          <bgColor indexed="65"/>
        </patternFill>
      </fill>
    </dxf>
  </rfmt>
  <rfmt sheetId="5" sqref="F165" start="0" length="0">
    <dxf>
      <fill>
        <patternFill patternType="none">
          <bgColor indexed="65"/>
        </patternFill>
      </fill>
    </dxf>
  </rfmt>
  <rcc rId="37147" sId="5">
    <nc r="D165">
      <v>0</v>
    </nc>
  </rcc>
  <rcc rId="37148" sId="5">
    <nc r="E165">
      <v>140</v>
    </nc>
  </rcc>
  <rcc rId="37149" sId="5">
    <oc r="F165">
      <v>190</v>
    </oc>
    <nc r="F165">
      <f>E165-D165+152</f>
    </nc>
  </rcc>
  <rfmt sheetId="5" sqref="F165">
    <dxf>
      <fill>
        <patternFill patternType="solid">
          <bgColor rgb="FFFFFF00"/>
        </patternFill>
      </fill>
    </dxf>
  </rfmt>
  <rcmt sheetId="5" cell="F165" guid="{00000000-0000-0000-0000-000000000000}" action="delete" author="HP"/>
  <rfmt sheetId="5" sqref="C178">
    <dxf>
      <fill>
        <patternFill>
          <bgColor theme="0"/>
        </patternFill>
      </fill>
    </dxf>
  </rfmt>
  <rcc rId="37150" sId="5">
    <nc r="C178" t="inlineStr">
      <is>
        <t>23071282-23</t>
      </is>
    </nc>
  </rcc>
  <rcc rId="37151" sId="5">
    <nc r="E184">
      <v>25030</v>
    </nc>
  </rcc>
  <rcc rId="37152" sId="5">
    <nc r="E185">
      <v>11755</v>
    </nc>
  </rcc>
  <rcc rId="37153" sId="5">
    <nc r="E186">
      <v>20555</v>
    </nc>
  </rcc>
  <rcc rId="37154" sId="5">
    <nc r="E187">
      <v>40985</v>
    </nc>
  </rcc>
  <rcc rId="37155" sId="5">
    <nc r="E188">
      <v>14400</v>
    </nc>
  </rcc>
  <rcc rId="37156" sId="5">
    <nc r="E189">
      <v>126265</v>
    </nc>
  </rcc>
  <rcc rId="37157" sId="5">
    <nc r="E190">
      <v>9240</v>
    </nc>
  </rcc>
  <rcc rId="37158" sId="5">
    <nc r="E191">
      <v>28575</v>
    </nc>
  </rcc>
  <rcc rId="37159" sId="5">
    <nc r="E192">
      <v>35815</v>
    </nc>
  </rcc>
  <rfmt sheetId="5" sqref="E184:E192">
    <dxf>
      <fill>
        <patternFill>
          <bgColor theme="0"/>
        </patternFill>
      </fill>
    </dxf>
  </rfmt>
  <rcc rId="37160" sId="5">
    <oc r="G202">
      <f>+F93+F69+F60+F178+F165+F14</f>
    </oc>
    <nc r="G202">
      <f>F121+F60+F59</f>
    </nc>
  </rcc>
  <rcc rId="37161" sId="5">
    <oc r="F202">
      <f>SUM(F6:F201)</f>
    </oc>
    <nc r="F202">
      <f>SUM(F6:F201)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2" sId="5">
    <nc r="F121">
      <v>207</v>
    </nc>
  </rcc>
  <rcc rId="37163" sId="5">
    <nc r="F59">
      <v>96</v>
    </nc>
  </rcc>
  <rcmt sheetId="5" cell="F59" guid="{350ED309-6141-4267-90E3-DBE2F8EA2DA3}" author="HP" newLength="62"/>
  <rcmt sheetId="5" cell="F121" guid="{8EE04F99-3CFA-4FA0-A659-80A8133EFE45}" author="HP" newLength="67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4" sId="2">
    <nc r="C33" t="inlineStr">
      <is>
        <t>23087548-23</t>
      </is>
    </nc>
  </rcc>
  <rfmt sheetId="2" sqref="C33">
    <dxf>
      <fill>
        <patternFill>
          <bgColor theme="0"/>
        </patternFill>
      </fill>
    </dxf>
  </rfmt>
  <rfmt sheetId="2" sqref="C82">
    <dxf>
      <fill>
        <patternFill>
          <bgColor theme="0"/>
        </patternFill>
      </fill>
    </dxf>
  </rfmt>
  <rcc rId="37165" sId="2">
    <nc r="C82" t="inlineStr">
      <is>
        <t>22314966-22</t>
      </is>
    </nc>
  </rcc>
  <rfmt sheetId="4" sqref="C30">
    <dxf>
      <fill>
        <patternFill>
          <bgColor theme="0"/>
        </patternFill>
      </fill>
    </dxf>
  </rfmt>
  <rcc rId="37166" sId="4">
    <nc r="C30" t="inlineStr">
      <is>
        <t>22273382-22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7" sId="13" numFmtId="4">
    <oc r="D5">
      <v>5172.67</v>
    </oc>
    <nc r="D5">
      <v>5789.19</v>
    </nc>
  </rcc>
  <rcc rId="37168" sId="13">
    <oc r="E5">
      <f>123.58+8.53</f>
    </oc>
    <nc r="E5">
      <f>265.01+19</f>
    </nc>
  </rcc>
  <rcc rId="37169" sId="13">
    <oc r="G5">
      <v>108.58</v>
    </oc>
    <nc r="G5">
      <v>265.89999999999998</v>
    </nc>
  </rcc>
  <rcc rId="37170" sId="13">
    <oc r="E7">
      <f>1669-F7</f>
    </oc>
    <nc r="E7">
      <f>1646-F7</f>
    </nc>
  </rcc>
  <rcc rId="37171" sId="13">
    <oc r="F7">
      <f>170*3.23</f>
    </oc>
    <nc r="F7">
      <f>163*3.23</f>
    </nc>
  </rcc>
  <rcc rId="37172" sId="13">
    <oc r="F8">
      <f>170*4.33</f>
    </oc>
    <nc r="F8">
      <f>163*4.33</f>
    </nc>
  </rcc>
  <rcc rId="37173" sId="13" numFmtId="4">
    <oc r="D8">
      <v>291550</v>
    </oc>
    <nc r="D8">
      <v>296008</v>
    </nc>
  </rcc>
  <rcc rId="37174" sId="13" numFmtId="4">
    <oc r="E8">
      <v>1811</v>
    </oc>
    <nc r="E8">
      <v>2199</v>
    </nc>
  </rcc>
  <rcc rId="37175" sId="13">
    <oc r="E10">
      <f>115685-F10-G10</f>
    </oc>
    <nc r="E10">
      <f>120040-F10-G10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70" sId="2">
    <nc r="E75">
      <v>275</v>
    </nc>
  </rcc>
  <rcc rId="31271" sId="2">
    <nc r="E76">
      <v>26295</v>
    </nc>
  </rcc>
  <rcc rId="31272" sId="2">
    <nc r="E77">
      <v>18660</v>
    </nc>
  </rcc>
  <rcc rId="31273" sId="2">
    <nc r="E78">
      <v>36750</v>
    </nc>
  </rcc>
  <rcc rId="31274" sId="2">
    <nc r="E79">
      <v>7900</v>
    </nc>
  </rcc>
  <rcc rId="31275" sId="2">
    <nc r="E80">
      <v>28380</v>
    </nc>
  </rcc>
  <rcc rId="31276" sId="2">
    <nc r="E81">
      <v>10555</v>
    </nc>
  </rcc>
  <rcc rId="31277" sId="2">
    <nc r="E83">
      <v>7805</v>
    </nc>
  </rcc>
  <rcc rId="31278" sId="2">
    <nc r="E84">
      <v>12605</v>
    </nc>
  </rcc>
  <rcc rId="31279" sId="2">
    <nc r="E85">
      <v>9495</v>
    </nc>
  </rcc>
  <rcc rId="31280" sId="2">
    <nc r="E86">
      <v>37180</v>
    </nc>
  </rcc>
  <rcc rId="31281" sId="2">
    <nc r="E87">
      <v>35715</v>
    </nc>
  </rcc>
  <rcc rId="31282" sId="2">
    <nc r="E88">
      <v>19070</v>
    </nc>
  </rcc>
  <rcc rId="31283" sId="2">
    <nc r="E89">
      <v>67955</v>
    </nc>
  </rcc>
  <rcc rId="31284" sId="2">
    <nc r="E90">
      <v>60895</v>
    </nc>
  </rcc>
  <rcc rId="31285" sId="2">
    <nc r="E91">
      <v>13755</v>
    </nc>
  </rcc>
  <rcc rId="31286" sId="2">
    <nc r="E92">
      <v>11470</v>
    </nc>
  </rcc>
  <rcc rId="31287" sId="2">
    <nc r="E93">
      <v>730</v>
    </nc>
  </rcc>
  <rcc rId="31288" sId="2">
    <nc r="E94">
      <v>37075</v>
    </nc>
  </rcc>
  <rcc rId="31289" sId="2">
    <nc r="E95">
      <v>13785</v>
    </nc>
  </rcc>
  <rcc rId="31290" sId="2">
    <nc r="E96">
      <v>41620</v>
    </nc>
  </rcc>
  <rcc rId="31291" sId="2">
    <nc r="E97">
      <v>25010</v>
    </nc>
  </rcc>
  <rcc rId="31292" sId="2">
    <nc r="E98">
      <v>10770</v>
    </nc>
  </rcc>
  <rcc rId="31293" sId="2">
    <nc r="E99">
      <v>12620</v>
    </nc>
  </rcc>
  <rcc rId="31294" sId="2">
    <nc r="E100">
      <v>4895</v>
    </nc>
  </rcc>
  <rcc rId="31295" sId="2">
    <nc r="E101">
      <v>13975</v>
    </nc>
  </rcc>
  <rcc rId="31296" sId="2">
    <nc r="E102">
      <v>52670</v>
    </nc>
  </rcc>
  <rcc rId="31297" sId="2">
    <nc r="E103">
      <v>6490</v>
    </nc>
  </rcc>
  <rcc rId="31298" sId="2">
    <nc r="E104">
      <v>22740</v>
    </nc>
  </rcc>
  <rcc rId="31299" sId="2">
    <nc r="E105">
      <v>20880</v>
    </nc>
  </rcc>
  <rcc rId="31300" sId="2">
    <nc r="E106">
      <v>91785</v>
    </nc>
  </rcc>
  <rcc rId="31301" sId="2">
    <nc r="E107">
      <v>11055</v>
    </nc>
  </rcc>
  <rcc rId="31302" sId="2">
    <nc r="E108">
      <v>30285</v>
    </nc>
  </rcc>
  <rcc rId="31303" sId="2">
    <nc r="E109">
      <v>21275</v>
    </nc>
  </rcc>
  <rcc rId="31304" sId="2">
    <nc r="E110">
      <v>10765</v>
    </nc>
  </rcc>
  <rcc rId="31305" sId="2">
    <nc r="E111">
      <v>24090</v>
    </nc>
  </rcc>
  <rcc rId="31306" sId="2">
    <nc r="E112">
      <v>16955</v>
    </nc>
  </rcc>
  <rcc rId="31307" sId="2">
    <nc r="E113">
      <v>56800</v>
    </nc>
  </rcc>
  <rcc rId="31308" sId="2">
    <nc r="E114">
      <v>15760</v>
    </nc>
  </rcc>
  <rcc rId="31309" sId="2">
    <nc r="E115">
      <v>48870</v>
    </nc>
  </rcc>
  <rcc rId="31310" sId="2">
    <nc r="E116">
      <v>21020</v>
    </nc>
  </rcc>
  <rcc rId="31311" sId="2">
    <nc r="E117">
      <v>8370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76" sId="13">
    <oc r="G5">
      <v>265.89999999999998</v>
    </oc>
    <nc r="G5">
      <v>279.92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90" sId="13" numFmtId="4">
    <oc r="D5">
      <v>5789.19</v>
    </oc>
    <nc r="D5">
      <v>5769.19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04" sId="13">
    <oc r="A1" t="inlineStr">
      <is>
        <t>СПРАВОЧНАЯ ИНФОРМАЦИЯ потребление коммунальных услуг в здании по адресу г.Химки, ул.Лавочкина, д.13 ноябрь 2023г.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2023г.</t>
      </is>
    </nc>
  </rcc>
  <rcc rId="37205" sId="10">
    <oc r="A2" t="inlineStr">
      <is>
        <t>Ноябрь 2023 года</t>
      </is>
    </oc>
    <nc r="A2" t="inlineStr">
      <is>
        <t>Декабрь 2023 года</t>
      </is>
    </nc>
  </rcc>
  <rcc rId="37206" sId="16">
    <oc r="F1" t="inlineStr">
      <is>
        <t>Ноябрь</t>
      </is>
    </oc>
    <nc r="F1" t="inlineStr">
      <is>
        <t>Декабрь</t>
      </is>
    </nc>
  </rcc>
  <rcc rId="37207" sId="16">
    <oc r="D4">
      <v>1034</v>
    </oc>
    <nc r="D4">
      <v>1057</v>
    </nc>
  </rcc>
  <rfmt sheetId="16" sqref="D7" start="0" length="0">
    <dxf>
      <fill>
        <patternFill>
          <bgColor theme="4" tint="0.79998168889431442"/>
        </patternFill>
      </fill>
    </dxf>
  </rfmt>
  <rcc rId="37208" sId="16">
    <oc r="D8">
      <v>875</v>
    </oc>
    <nc r="D8">
      <v>895</v>
    </nc>
  </rcc>
  <rcc rId="37209" sId="16">
    <oc r="D9">
      <v>1738</v>
    </oc>
    <nc r="D9">
      <v>1817</v>
    </nc>
  </rcc>
  <rfmt sheetId="16" sqref="D10" start="0" length="0">
    <dxf>
      <fill>
        <patternFill patternType="none">
          <bgColor indexed="65"/>
        </patternFill>
      </fill>
    </dxf>
  </rfmt>
  <rcc rId="37210" sId="16">
    <oc r="D11">
      <v>27150</v>
    </oc>
    <nc r="D11">
      <v>27250</v>
    </nc>
  </rcc>
  <rcc rId="37211" sId="16">
    <oc r="D12">
      <v>16820</v>
    </oc>
    <nc r="D12">
      <v>16932</v>
    </nc>
  </rcc>
  <rcc rId="37212" sId="16">
    <oc r="D13">
      <v>24914</v>
    </oc>
    <nc r="D13">
      <v>25005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7213" sId="16">
    <oc r="D16">
      <v>8132</v>
    </oc>
    <nc r="D16">
      <v>8142</v>
    </nc>
  </rcc>
  <rcc rId="37214" sId="16">
    <oc r="D17">
      <v>27559</v>
    </oc>
    <nc r="D17">
      <v>27560</v>
    </nc>
  </rcc>
  <rcc rId="37215" sId="16">
    <oc r="D18">
      <v>3732</v>
    </oc>
    <nc r="D18">
      <v>3815</v>
    </nc>
  </rcc>
  <rcc rId="37216" sId="16">
    <oc r="D19">
      <v>20030</v>
    </oc>
    <nc r="D19">
      <v>20190</v>
    </nc>
  </rcc>
  <rcc rId="37217" sId="16">
    <oc r="D20">
      <v>40926</v>
    </oc>
    <nc r="D20">
      <v>40992</v>
    </nc>
  </rcc>
  <rcc rId="37218" sId="16">
    <oc r="D21">
      <v>718</v>
    </oc>
    <nc r="D21">
      <v>732</v>
    </nc>
  </rcc>
  <rcc rId="37219" sId="16">
    <oc r="D25">
      <v>78169</v>
    </oc>
    <nc r="D25">
      <v>78713</v>
    </nc>
  </rcc>
  <rcc rId="37220" sId="16">
    <oc r="D26">
      <v>19202</v>
    </oc>
    <nc r="D26">
      <v>19924</v>
    </nc>
  </rcc>
  <rcc rId="37221" sId="16">
    <oc r="E4">
      <v>1057</v>
    </oc>
    <nc r="E4"/>
  </rcc>
  <rcc rId="37222" sId="16">
    <oc r="E7">
      <v>10326</v>
    </oc>
    <nc r="E7"/>
  </rcc>
  <rcc rId="37223" sId="16">
    <oc r="E8">
      <v>895</v>
    </oc>
    <nc r="E8"/>
  </rcc>
  <rcc rId="37224" sId="16">
    <oc r="E9">
      <v>1817</v>
    </oc>
    <nc r="E9"/>
  </rcc>
  <rcc rId="37225" sId="16">
    <oc r="E11">
      <v>27250</v>
    </oc>
    <nc r="E11"/>
  </rcc>
  <rcc rId="37226" sId="16">
    <oc r="E12">
      <v>16932</v>
    </oc>
    <nc r="E12"/>
  </rcc>
  <rcc rId="37227" sId="16">
    <oc r="E13">
      <v>25005</v>
    </oc>
    <nc r="E13"/>
  </rcc>
  <rcc rId="37228" sId="16">
    <oc r="E15">
      <v>1384</v>
    </oc>
    <nc r="E15"/>
  </rcc>
  <rcc rId="37229" sId="16">
    <oc r="E16">
      <v>8142</v>
    </oc>
    <nc r="E16"/>
  </rcc>
  <rcc rId="37230" sId="16">
    <oc r="E17">
      <v>27560</v>
    </oc>
    <nc r="E17"/>
  </rcc>
  <rcc rId="37231" sId="16">
    <oc r="E18">
      <v>3815</v>
    </oc>
    <nc r="E18"/>
  </rcc>
  <rcc rId="37232" sId="16">
    <oc r="E19">
      <v>20190</v>
    </oc>
    <nc r="E19"/>
  </rcc>
  <rcc rId="37233" sId="16">
    <oc r="E20">
      <v>40992</v>
    </oc>
    <nc r="E20"/>
  </rcc>
  <rcc rId="37234" sId="16">
    <oc r="E21">
      <v>732</v>
    </oc>
    <nc r="E21"/>
  </rcc>
  <rcc rId="37235" sId="16">
    <oc r="E24">
      <v>26753</v>
    </oc>
    <nc r="E24"/>
  </rcc>
  <rcc rId="37236" sId="16">
    <oc r="E25">
      <v>78713</v>
    </oc>
    <nc r="E25"/>
  </rcc>
  <rcc rId="37237" sId="16">
    <oc r="E26">
      <v>19924</v>
    </oc>
    <nc r="E26"/>
  </rcc>
  <rcc rId="37238" sId="5">
    <oc r="E2" t="inlineStr">
      <is>
        <t>Ноябрь</t>
      </is>
    </oc>
    <nc r="E2" t="inlineStr">
      <is>
        <t>Декабрь</t>
      </is>
    </nc>
  </rcc>
  <rcc rId="37239" sId="5">
    <oc r="D6">
      <v>14585</v>
    </oc>
    <nc r="D6">
      <v>14800</v>
    </nc>
  </rcc>
  <rcc rId="37240" sId="5">
    <oc r="D7">
      <v>5810</v>
    </oc>
    <nc r="D7">
      <v>5880</v>
    </nc>
  </rcc>
  <rcc rId="37241" sId="5">
    <oc r="D8">
      <v>17720</v>
    </oc>
    <nc r="D8">
      <v>18410</v>
    </nc>
  </rcc>
  <rcc rId="37242" sId="5">
    <oc r="D9">
      <v>11770</v>
    </oc>
    <nc r="D9">
      <v>12150</v>
    </nc>
  </rcc>
  <rcc rId="37243" sId="5">
    <oc r="D10">
      <v>21410</v>
    </oc>
    <nc r="D10">
      <v>21695</v>
    </nc>
  </rcc>
  <rcc rId="37244" sId="5">
    <oc r="D11">
      <v>45750</v>
    </oc>
    <nc r="D11">
      <v>45810</v>
    </nc>
  </rcc>
  <rcc rId="37245" sId="5">
    <oc r="D12">
      <v>21595</v>
    </oc>
    <nc r="D12">
      <v>21980</v>
    </nc>
  </rcc>
  <rcc rId="37246" sId="5">
    <oc r="D13">
      <v>14255</v>
    </oc>
    <nc r="D13">
      <v>14370</v>
    </nc>
  </rcc>
  <rcc rId="37247" sId="5">
    <oc r="D14">
      <v>0</v>
    </oc>
    <nc r="D14">
      <v>30</v>
    </nc>
  </rcc>
  <rcc rId="37248" sId="5">
    <oc r="D16">
      <v>7520</v>
    </oc>
    <nc r="D16">
      <v>7665</v>
    </nc>
  </rcc>
  <rcc rId="37249" sId="5">
    <oc r="D17">
      <v>33340</v>
    </oc>
    <nc r="D17">
      <v>33425</v>
    </nc>
  </rcc>
  <rcc rId="37250" sId="5">
    <oc r="D18">
      <v>19370</v>
    </oc>
    <nc r="D18">
      <v>19580</v>
    </nc>
  </rcc>
  <rcc rId="37251" sId="5">
    <oc r="D19">
      <v>14480</v>
    </oc>
    <nc r="D19">
      <v>14740</v>
    </nc>
  </rcc>
  <rcc rId="37252" sId="5">
    <oc r="D20">
      <v>55165</v>
    </oc>
    <nc r="D20">
      <v>55680</v>
    </nc>
  </rcc>
  <rcc rId="37253" sId="5">
    <oc r="D21">
      <v>71105</v>
    </oc>
    <nc r="D21">
      <v>71280</v>
    </nc>
  </rcc>
  <rcc rId="37254" sId="5">
    <oc r="D22">
      <v>55405</v>
    </oc>
    <nc r="D22">
      <v>55565</v>
    </nc>
  </rcc>
  <rcc rId="37255" sId="5">
    <oc r="D23">
      <v>12160</v>
    </oc>
    <nc r="D23">
      <v>12330</v>
    </nc>
  </rcc>
  <rcc rId="37256" sId="5">
    <oc r="D24">
      <v>8570</v>
    </oc>
    <nc r="D24">
      <v>8715</v>
    </nc>
  </rcc>
  <rcc rId="37257" sId="5">
    <oc r="D26">
      <v>9410</v>
    </oc>
    <nc r="D26">
      <v>9515</v>
    </nc>
  </rcc>
  <rcc rId="37258" sId="5">
    <oc r="D27">
      <v>5175</v>
    </oc>
    <nc r="D27">
      <v>5420</v>
    </nc>
  </rcc>
  <rcc rId="37259" sId="5">
    <oc r="D28">
      <v>7130</v>
    </oc>
    <nc r="D28">
      <v>7340</v>
    </nc>
  </rcc>
  <rcc rId="37260" sId="5">
    <oc r="D29">
      <v>23705</v>
    </oc>
    <nc r="D29">
      <v>24285</v>
    </nc>
  </rcc>
  <rcc rId="37261" sId="5">
    <oc r="D30">
      <v>62960</v>
    </oc>
    <nc r="D30">
      <v>63200</v>
    </nc>
  </rcc>
  <rcc rId="37262" sId="5">
    <oc r="D31">
      <v>20835</v>
    </oc>
    <nc r="D31">
      <v>21105</v>
    </nc>
  </rcc>
  <rcc rId="37263" sId="5">
    <oc r="D32">
      <v>19525</v>
    </oc>
    <nc r="D32">
      <v>19680</v>
    </nc>
  </rcc>
  <rcc rId="37264" sId="5">
    <oc r="D33">
      <v>55875</v>
    </oc>
    <nc r="D33">
      <v>56015</v>
    </nc>
  </rcc>
  <rcc rId="37265" sId="5">
    <oc r="D34">
      <v>14260</v>
    </oc>
    <nc r="D34">
      <v>14390</v>
    </nc>
  </rcc>
  <rcc rId="37266" sId="5">
    <oc r="D35">
      <v>11115</v>
    </oc>
    <nc r="D35">
      <v>11215</v>
    </nc>
  </rcc>
  <rcc rId="37267" sId="5">
    <oc r="D36">
      <v>70775</v>
    </oc>
    <nc r="D36">
      <v>71060</v>
    </nc>
  </rcc>
  <rcc rId="37268" sId="5">
    <oc r="D37">
      <v>28075</v>
    </oc>
    <nc r="D37">
      <v>28355</v>
    </nc>
  </rcc>
  <rcc rId="37269" sId="5">
    <oc r="D38">
      <v>93460</v>
    </oc>
    <nc r="D38">
      <v>93850</v>
    </nc>
  </rcc>
  <rcc rId="37270" sId="5">
    <oc r="D39">
      <v>12975</v>
    </oc>
    <nc r="D39">
      <v>13175</v>
    </nc>
  </rcc>
  <rcc rId="37271" sId="5">
    <oc r="D40">
      <v>65525</v>
    </oc>
    <nc r="D40">
      <v>65835</v>
    </nc>
  </rcc>
  <rcc rId="37272" sId="5">
    <oc r="D41">
      <v>20015</v>
    </oc>
    <nc r="D41">
      <v>20200</v>
    </nc>
  </rcc>
  <rcc rId="37273" sId="5">
    <oc r="D42">
      <v>109355</v>
    </oc>
    <nc r="D42">
      <v>109505</v>
    </nc>
  </rcc>
  <rcc rId="37274" sId="5">
    <oc r="D43">
      <v>14930</v>
    </oc>
    <nc r="D43">
      <v>15120</v>
    </nc>
  </rcc>
  <rcc rId="37275" sId="5">
    <oc r="D44">
      <v>23695</v>
    </oc>
    <nc r="D44">
      <v>23710</v>
    </nc>
  </rcc>
  <rcc rId="37276" sId="5">
    <oc r="D45">
      <v>20830</v>
    </oc>
    <nc r="D45">
      <v>21090</v>
    </nc>
  </rcc>
  <rcc rId="37277" sId="5">
    <oc r="D46">
      <v>835</v>
    </oc>
    <nc r="D46">
      <v>950</v>
    </nc>
  </rcc>
  <rcc rId="37278" sId="5">
    <oc r="D47">
      <v>12475</v>
    </oc>
    <nc r="D47">
      <v>12925</v>
    </nc>
  </rcc>
  <rcc rId="37279" sId="5">
    <oc r="D48">
      <v>25850</v>
    </oc>
    <nc r="D48">
      <v>26015</v>
    </nc>
  </rcc>
  <rcc rId="37280" sId="5">
    <oc r="D49">
      <v>35540</v>
    </oc>
    <nc r="D49">
      <v>35740</v>
    </nc>
  </rcc>
  <rcc rId="37281" sId="5">
    <oc r="D50">
      <v>19860</v>
    </oc>
    <nc r="D50">
      <v>20140</v>
    </nc>
  </rcc>
  <rcc rId="37282" sId="5">
    <oc r="D51">
      <v>3205</v>
    </oc>
    <nc r="D51">
      <v>3465</v>
    </nc>
  </rcc>
  <rcc rId="37283" sId="5">
    <oc r="D52">
      <v>23235</v>
    </oc>
    <nc r="D52">
      <v>23485</v>
    </nc>
  </rcc>
  <rcc rId="37284" sId="5">
    <oc r="D53">
      <v>36995</v>
    </oc>
    <nc r="D53">
      <v>37080</v>
    </nc>
  </rcc>
  <rcc rId="37285" sId="5">
    <oc r="D54">
      <v>43590</v>
    </oc>
    <nc r="D54">
      <v>44050</v>
    </nc>
  </rcc>
  <rcc rId="37286" sId="5">
    <oc r="D55">
      <v>9370</v>
    </oc>
    <nc r="D55">
      <v>9695</v>
    </nc>
  </rcc>
  <rcc rId="37287" sId="5">
    <oc r="D56">
      <v>267300</v>
    </oc>
    <nc r="D56">
      <v>268485</v>
    </nc>
  </rcc>
  <rcc rId="37288" sId="5">
    <oc r="D57">
      <v>32880</v>
    </oc>
    <nc r="D57">
      <v>33285</v>
    </nc>
  </rcc>
  <rcc rId="37289" sId="5">
    <oc r="D58">
      <v>9875</v>
    </oc>
    <nc r="D58">
      <v>10575</v>
    </nc>
  </rcc>
  <rcc rId="37290" sId="5">
    <oc r="D61">
      <v>4190</v>
    </oc>
    <nc r="D61">
      <v>4315</v>
    </nc>
  </rcc>
  <rcc rId="37291" sId="5">
    <oc r="D62">
      <v>9230</v>
    </oc>
    <nc r="D62">
      <v>9390</v>
    </nc>
  </rcc>
  <rcc rId="37292" sId="5">
    <oc r="D63">
      <v>2135</v>
    </oc>
    <nc r="D63">
      <v>2315</v>
    </nc>
  </rcc>
  <rcc rId="37293" sId="5">
    <oc r="D64">
      <v>20520</v>
    </oc>
    <nc r="D64">
      <v>20735</v>
    </nc>
  </rcc>
  <rcc rId="37294" sId="5">
    <oc r="D65">
      <v>7425</v>
    </oc>
    <nc r="D65">
      <v>7540</v>
    </nc>
  </rcc>
  <rcc rId="37295" sId="5">
    <oc r="D66">
      <v>24250</v>
    </oc>
    <nc r="D66">
      <v>24485</v>
    </nc>
  </rcc>
  <rcc rId="37296" sId="5">
    <oc r="D67">
      <v>32100</v>
    </oc>
    <nc r="D67">
      <v>33215</v>
    </nc>
  </rcc>
  <rcc rId="37297" sId="5">
    <oc r="D68">
      <v>6080</v>
    </oc>
    <nc r="D68">
      <v>6230</v>
    </nc>
  </rcc>
  <rcc rId="37298" sId="5">
    <oc r="D69">
      <v>0</v>
    </oc>
    <nc r="D69">
      <v>135</v>
    </nc>
  </rcc>
  <rcc rId="37299" sId="5">
    <oc r="D70">
      <v>20780</v>
    </oc>
    <nc r="D70">
      <v>20825</v>
    </nc>
  </rcc>
  <rcc rId="37300" sId="5">
    <oc r="D71">
      <v>37030</v>
    </oc>
    <nc r="D71">
      <v>37215</v>
    </nc>
  </rcc>
  <rcc rId="37301" sId="5">
    <oc r="D72">
      <v>33970</v>
    </oc>
    <nc r="D72">
      <v>34230</v>
    </nc>
  </rcc>
  <rcc rId="37302" sId="5">
    <oc r="D73">
      <v>3970</v>
    </oc>
    <nc r="D73">
      <v>4065</v>
    </nc>
  </rcc>
  <rcc rId="37303" sId="5">
    <oc r="D74">
      <v>8085</v>
    </oc>
    <nc r="D74">
      <v>8420</v>
    </nc>
  </rcc>
  <rcc rId="37304" sId="5">
    <oc r="D76">
      <v>61320</v>
    </oc>
    <nc r="D76">
      <v>62065</v>
    </nc>
  </rcc>
  <rcc rId="37305" sId="5">
    <oc r="D77">
      <v>12805</v>
    </oc>
    <nc r="D77">
      <v>12885</v>
    </nc>
  </rcc>
  <rcc rId="37306" sId="5">
    <oc r="D78">
      <v>12540</v>
    </oc>
    <nc r="D78">
      <v>12635</v>
    </nc>
  </rcc>
  <rcc rId="37307" sId="5">
    <oc r="D79">
      <v>9895</v>
    </oc>
    <nc r="D79">
      <v>10180</v>
    </nc>
  </rcc>
  <rcc rId="37308" sId="5">
    <oc r="D80">
      <v>8475</v>
    </oc>
    <nc r="D80">
      <v>8725</v>
    </nc>
  </rcc>
  <rcc rId="37309" sId="5">
    <oc r="D81">
      <v>10995</v>
    </oc>
    <nc r="D81">
      <v>11095</v>
    </nc>
  </rcc>
  <rcc rId="37310" sId="5">
    <oc r="D82">
      <v>2420</v>
    </oc>
    <nc r="D82">
      <v>2470</v>
    </nc>
  </rcc>
  <rcc rId="37311" sId="5">
    <oc r="D83">
      <v>16055</v>
    </oc>
    <nc r="D83">
      <v>16120</v>
    </nc>
  </rcc>
  <rcc rId="37312" sId="5">
    <oc r="D84">
      <v>240</v>
    </oc>
    <nc r="D84">
      <v>245</v>
    </nc>
  </rcc>
  <rcc rId="37313" sId="5">
    <oc r="D85">
      <v>26050</v>
    </oc>
    <nc r="D85">
      <v>26075</v>
    </nc>
  </rcc>
  <rcc rId="37314" sId="5">
    <oc r="D86">
      <v>27570</v>
    </oc>
    <nc r="D86">
      <v>27630</v>
    </nc>
  </rcc>
  <rcc rId="37315" sId="5">
    <oc r="D87">
      <v>9035</v>
    </oc>
    <nc r="D87">
      <v>9095</v>
    </nc>
  </rcc>
  <rcc rId="37316" sId="5">
    <oc r="D88">
      <v>3145</v>
    </oc>
    <nc r="D88">
      <v>3150</v>
    </nc>
  </rcc>
  <rcc rId="37317" sId="5">
    <oc r="D89">
      <v>42055</v>
    </oc>
    <nc r="D89">
      <v>43535</v>
    </nc>
  </rcc>
  <rcc rId="37318" sId="5">
    <oc r="D90">
      <v>27670</v>
    </oc>
    <nc r="D90">
      <v>27740</v>
    </nc>
  </rcc>
  <rcc rId="37319" sId="5">
    <oc r="D91">
      <v>69550</v>
    </oc>
    <nc r="D91">
      <v>70180</v>
    </nc>
  </rcc>
  <rcc rId="37320" sId="5">
    <oc r="D92">
      <v>41530</v>
    </oc>
    <nc r="D92">
      <v>41740</v>
    </nc>
  </rcc>
  <rcc rId="37321" sId="5">
    <oc r="D93">
      <v>0</v>
    </oc>
    <nc r="D93">
      <v>130</v>
    </nc>
  </rcc>
  <rcc rId="37322" sId="5">
    <oc r="D94">
      <v>2940</v>
    </oc>
    <nc r="D94">
      <v>3235</v>
    </nc>
  </rcc>
  <rcc rId="37323" sId="5">
    <oc r="D95">
      <v>21940</v>
    </oc>
    <nc r="D95">
      <v>22270</v>
    </nc>
  </rcc>
  <rcc rId="37324" sId="5">
    <oc r="D96">
      <v>9465</v>
    </oc>
    <nc r="D96">
      <v>9620</v>
    </nc>
  </rcc>
  <rcc rId="37325" sId="5">
    <oc r="D97">
      <v>35500</v>
    </oc>
    <nc r="D97">
      <v>35740</v>
    </nc>
  </rcc>
  <rcc rId="37326" sId="5">
    <oc r="D98">
      <v>8945</v>
    </oc>
    <nc r="D98">
      <v>9025</v>
    </nc>
  </rcc>
  <rcc rId="37327" sId="5" odxf="1" dxf="1">
    <oc r="D99">
      <v>47955</v>
    </oc>
    <nc r="D99">
      <v>48570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8" sId="5" odxf="1" dxf="1">
    <oc r="D100">
      <v>31840</v>
    </oc>
    <nc r="D100">
      <v>32055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9" sId="5" odxf="1" dxf="1">
    <oc r="D101">
      <v>33645</v>
    </oc>
    <nc r="D101">
      <v>34305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0" sId="5" odxf="1" dxf="1">
    <oc r="D102">
      <v>18700</v>
    </oc>
    <nc r="D102">
      <v>19060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1" sId="5">
    <oc r="D103">
      <v>15560</v>
    </oc>
    <nc r="D103">
      <v>15750</v>
    </nc>
  </rcc>
  <rcc rId="37332" sId="5">
    <oc r="D104">
      <v>24445</v>
    </oc>
    <nc r="D104">
      <v>24540</v>
    </nc>
  </rcc>
  <rcc rId="37333" sId="5">
    <oc r="D105">
      <v>4940</v>
    </oc>
    <nc r="D105">
      <v>5080</v>
    </nc>
  </rcc>
  <rcc rId="37334" sId="5">
    <oc r="D106">
      <v>10055</v>
    </oc>
    <nc r="D106">
      <v>10215</v>
    </nc>
  </rcc>
  <rcc rId="37335" sId="5">
    <oc r="D108">
      <v>99215</v>
    </oc>
    <nc r="D108">
      <v>99535</v>
    </nc>
  </rcc>
  <rcc rId="37336" sId="5">
    <oc r="D109">
      <v>35335</v>
    </oc>
    <nc r="D109">
      <v>35370</v>
    </nc>
  </rcc>
  <rcc rId="37337" sId="5" odxf="1" dxf="1">
    <oc r="D110">
      <v>16640</v>
    </oc>
    <nc r="D110">
      <v>17115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8" sId="5">
    <oc r="D111">
      <v>29680</v>
    </oc>
    <nc r="D111">
      <v>30450</v>
    </nc>
  </rcc>
  <rcc rId="37339" sId="5">
    <oc r="D112">
      <v>6285</v>
    </oc>
    <nc r="D112">
      <v>6460</v>
    </nc>
  </rcc>
  <rcc rId="37340" sId="5">
    <oc r="D113">
      <v>19995</v>
    </oc>
    <nc r="D113">
      <v>20020</v>
    </nc>
  </rcc>
  <rcc rId="37341" sId="5">
    <oc r="D114">
      <v>13080</v>
    </oc>
    <nc r="D114">
      <v>13280</v>
    </nc>
  </rcc>
  <rcc rId="37342" sId="5">
    <oc r="D115">
      <v>48420</v>
    </oc>
    <nc r="D115">
      <v>48675</v>
    </nc>
  </rcc>
  <rcc rId="37343" sId="5">
    <oc r="D116">
      <v>37315</v>
    </oc>
    <nc r="D116">
      <v>37765</v>
    </nc>
  </rcc>
  <rcc rId="37344" sId="5">
    <oc r="D117">
      <v>97950</v>
    </oc>
    <nc r="D117">
      <v>98185</v>
    </nc>
  </rcc>
  <rcc rId="37345" sId="5">
    <oc r="D118">
      <v>42375</v>
    </oc>
    <nc r="D118">
      <v>43310</v>
    </nc>
  </rcc>
  <rcc rId="37346" sId="5">
    <oc r="D119">
      <v>3210</v>
    </oc>
    <nc r="D119">
      <v>3410</v>
    </nc>
  </rcc>
  <rcc rId="37347" sId="5">
    <oc r="D120">
      <v>88295</v>
    </oc>
    <nc r="D120">
      <v>88570</v>
    </nc>
  </rcc>
  <rcc rId="37348" sId="5">
    <oc r="D122">
      <v>16260</v>
    </oc>
    <nc r="D122">
      <v>16360</v>
    </nc>
  </rcc>
  <rcc rId="37349" sId="5">
    <oc r="D123">
      <v>5580</v>
    </oc>
    <nc r="D123">
      <v>5655</v>
    </nc>
  </rcc>
  <rcc rId="37350" sId="5">
    <oc r="D124">
      <v>9310</v>
    </oc>
    <nc r="D124">
      <v>9385</v>
    </nc>
  </rcc>
  <rcc rId="37351" sId="5">
    <oc r="D125">
      <v>10930</v>
    </oc>
    <nc r="D125">
      <v>11080</v>
    </nc>
  </rcc>
  <rcc rId="37352" sId="5">
    <oc r="D126">
      <v>32825</v>
    </oc>
    <nc r="D126">
      <v>33130</v>
    </nc>
  </rcc>
  <rcc rId="37353" sId="5">
    <oc r="D127">
      <v>64560</v>
    </oc>
    <nc r="D127">
      <v>65210</v>
    </nc>
  </rcc>
  <rcc rId="37354" sId="5">
    <oc r="D128">
      <v>11850</v>
    </oc>
    <nc r="D128">
      <v>12345</v>
    </nc>
  </rcc>
  <rcc rId="37355" sId="5">
    <oc r="D129">
      <v>16635</v>
    </oc>
    <nc r="D129">
      <v>16835</v>
    </nc>
  </rcc>
  <rcc rId="37356" sId="5">
    <oc r="D131">
      <v>8870</v>
    </oc>
    <nc r="D131">
      <v>8920</v>
    </nc>
  </rcc>
  <rcc rId="37357" sId="5">
    <oc r="D132">
      <v>10170</v>
    </oc>
    <nc r="D132">
      <v>10255</v>
    </nc>
  </rcc>
  <rcc rId="37358" sId="5">
    <oc r="D133">
      <v>19690</v>
    </oc>
    <nc r="D133">
      <v>19800</v>
    </nc>
  </rcc>
  <rcc rId="37359" sId="5">
    <oc r="D134">
      <v>19440</v>
    </oc>
    <nc r="D134">
      <v>19635</v>
    </nc>
  </rcc>
  <rcc rId="37360" sId="5">
    <oc r="D135">
      <v>31945</v>
    </oc>
    <nc r="D135">
      <v>32120</v>
    </nc>
  </rcc>
  <rcc rId="37361" sId="5">
    <oc r="D136">
      <v>60405</v>
    </oc>
    <nc r="D136">
      <v>60645</v>
    </nc>
  </rcc>
  <rcc rId="37362" sId="5">
    <oc r="D137">
      <v>30345</v>
    </oc>
    <nc r="D137">
      <v>30545</v>
    </nc>
  </rcc>
  <rcc rId="37363" sId="5">
    <oc r="D138">
      <v>30280</v>
    </oc>
    <nc r="D138">
      <v>30655</v>
    </nc>
  </rcc>
  <rcc rId="37364" sId="5">
    <oc r="D139">
      <v>41565</v>
    </oc>
    <nc r="D139">
      <v>41755</v>
    </nc>
  </rcc>
  <rcc rId="37365" sId="5">
    <oc r="D140">
      <v>20060</v>
    </oc>
    <nc r="D140">
      <v>20240</v>
    </nc>
  </rcc>
  <rcc rId="37366" sId="5">
    <oc r="D141">
      <v>9810</v>
    </oc>
    <nc r="D141">
      <v>9825</v>
    </nc>
  </rcc>
  <rcc rId="37367" sId="5">
    <oc r="D142">
      <v>28805</v>
    </oc>
    <nc r="D142">
      <v>29175</v>
    </nc>
  </rcc>
  <rcc rId="37368" sId="5">
    <oc r="D143">
      <v>42355</v>
    </oc>
    <nc r="D143">
      <v>42500</v>
    </nc>
  </rcc>
  <rcc rId="37369" sId="5">
    <oc r="D144">
      <v>59915</v>
    </oc>
    <nc r="D144">
      <v>60415</v>
    </nc>
  </rcc>
  <rcc rId="37370" sId="5">
    <oc r="D145">
      <v>11780</v>
    </oc>
    <nc r="D145">
      <v>11995</v>
    </nc>
  </rcc>
  <rcc rId="37371" sId="5">
    <oc r="D146">
      <v>13760</v>
    </oc>
    <nc r="D146">
      <v>14055</v>
    </nc>
  </rcc>
  <rcc rId="37372" sId="5">
    <oc r="D147">
      <v>31825</v>
    </oc>
    <nc r="D147">
      <v>32130</v>
    </nc>
  </rcc>
  <rcc rId="37373" sId="5">
    <oc r="D148">
      <v>14255</v>
    </oc>
    <nc r="D148">
      <v>14760</v>
    </nc>
  </rcc>
  <rcc rId="37374" sId="5">
    <oc r="D149">
      <v>40975</v>
    </oc>
    <nc r="D149">
      <v>41070</v>
    </nc>
  </rcc>
  <rcc rId="37375" sId="5">
    <oc r="D150">
      <v>39665</v>
    </oc>
    <nc r="D150">
      <v>39710</v>
    </nc>
  </rcc>
  <rcc rId="37376" sId="5">
    <oc r="D151">
      <v>46315</v>
    </oc>
    <nc r="D151">
      <v>46780</v>
    </nc>
  </rcc>
  <rcc rId="37377" sId="5">
    <oc r="D152">
      <v>24305</v>
    </oc>
    <nc r="D152">
      <v>24460</v>
    </nc>
  </rcc>
  <rcc rId="37378" sId="5">
    <oc r="D154">
      <v>29710</v>
    </oc>
    <nc r="D154">
      <v>29845</v>
    </nc>
  </rcc>
  <rcc rId="37379" sId="5">
    <oc r="D155">
      <v>80110</v>
    </oc>
    <nc r="D155">
      <v>80655</v>
    </nc>
  </rcc>
  <rcc rId="37380" sId="5">
    <oc r="D156">
      <v>26510</v>
    </oc>
    <nc r="D156">
      <v>26795</v>
    </nc>
  </rcc>
  <rcc rId="37381" sId="5">
    <oc r="D157">
      <v>38040</v>
    </oc>
    <nc r="D157">
      <v>38350</v>
    </nc>
  </rcc>
  <rcc rId="37382" sId="5">
    <oc r="D158">
      <v>6075</v>
    </oc>
    <nc r="D158">
      <v>6355</v>
    </nc>
  </rcc>
  <rcc rId="37383" sId="5">
    <oc r="D159">
      <v>8340</v>
    </oc>
    <nc r="D159">
      <v>8455</v>
    </nc>
  </rcc>
  <rcc rId="37384" sId="5">
    <oc r="D160">
      <v>16300</v>
    </oc>
    <nc r="D160">
      <v>16800</v>
    </nc>
  </rcc>
  <rcc rId="37385" sId="5">
    <oc r="D161">
      <v>92515</v>
    </oc>
    <nc r="D161">
      <v>92670</v>
    </nc>
  </rcc>
  <rcc rId="37386" sId="5" odxf="1" dxf="1">
    <oc r="D162">
      <v>76150</v>
    </oc>
    <nc r="D162">
      <v>76815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7" sId="5" odxf="1" dxf="1">
    <oc r="D163">
      <v>21880</v>
    </oc>
    <nc r="D163">
      <v>22220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8" sId="5" odxf="1" dxf="1">
    <oc r="D164">
      <v>46665</v>
    </oc>
    <nc r="D164">
      <v>46720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9" sId="5" odxf="1" dxf="1">
    <oc r="D165">
      <v>0</v>
    </oc>
    <nc r="D165">
      <v>140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90" sId="5">
    <oc r="D166">
      <v>24320</v>
    </oc>
    <nc r="D166">
      <v>24410</v>
    </nc>
  </rcc>
  <rcc rId="37391" sId="5">
    <oc r="D167">
      <v>1855</v>
    </oc>
    <nc r="D167">
      <v>2000</v>
    </nc>
  </rcc>
  <rcc rId="37392" sId="5">
    <oc r="D168">
      <v>14000</v>
    </oc>
    <nc r="D168">
      <v>14120</v>
    </nc>
  </rcc>
  <rcc rId="37393" sId="5">
    <oc r="D169">
      <v>13575</v>
    </oc>
    <nc r="D169">
      <v>13700</v>
    </nc>
  </rcc>
  <rcc rId="37394" sId="5">
    <oc r="D170">
      <v>11780</v>
    </oc>
    <nc r="D170">
      <v>11970</v>
    </nc>
  </rcc>
  <rcc rId="37395" sId="5">
    <oc r="D171">
      <v>72385</v>
    </oc>
    <nc r="D171">
      <v>72650</v>
    </nc>
  </rcc>
  <rcc rId="37396" sId="5">
    <oc r="D172">
      <v>41285</v>
    </oc>
    <nc r="D172">
      <v>41480</v>
    </nc>
  </rcc>
  <rcc rId="37397" sId="5">
    <oc r="D173">
      <v>20860</v>
    </oc>
    <nc r="D173">
      <v>21065</v>
    </nc>
  </rcc>
  <rcc rId="37398" sId="5">
    <oc r="D174">
      <v>11050</v>
    </oc>
    <nc r="D174">
      <v>11210</v>
    </nc>
  </rcc>
  <rcc rId="37399" sId="5">
    <oc r="D175">
      <v>54770</v>
    </oc>
    <nc r="D175">
      <v>55350</v>
    </nc>
  </rcc>
  <rcc rId="37400" sId="5">
    <oc r="D176">
      <v>45810</v>
    </oc>
    <nc r="D176">
      <v>45950</v>
    </nc>
  </rcc>
  <rcc rId="37401" sId="5">
    <oc r="D177">
      <v>35510</v>
    </oc>
    <nc r="D177">
      <v>36040</v>
    </nc>
  </rcc>
  <rcc rId="37402" sId="5">
    <oc r="D178">
      <v>0</v>
    </oc>
    <nc r="D178">
      <v>100</v>
    </nc>
  </rcc>
  <rcc rId="37403" sId="5">
    <oc r="D179">
      <v>51100</v>
    </oc>
    <nc r="D179">
      <v>51430</v>
    </nc>
  </rcc>
  <rcc rId="37404" sId="5">
    <oc r="D180">
      <v>39945</v>
    </oc>
    <nc r="D180">
      <v>40220</v>
    </nc>
  </rcc>
  <rcc rId="37405" sId="5">
    <oc r="D181">
      <v>11200</v>
    </oc>
    <nc r="D181">
      <v>11385</v>
    </nc>
  </rcc>
  <rcc rId="37406" sId="5">
    <oc r="D182">
      <v>9885</v>
    </oc>
    <nc r="D182">
      <v>10065</v>
    </nc>
  </rcc>
  <rcc rId="37407" sId="5">
    <oc r="D183">
      <v>32475</v>
    </oc>
    <nc r="D183">
      <v>32655</v>
    </nc>
  </rcc>
  <rcc rId="37408" sId="5" odxf="1" dxf="1">
    <oc r="D184">
      <v>24685</v>
    </oc>
    <nc r="D184">
      <v>25030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09" sId="5" odxf="1" dxf="1">
    <oc r="D185">
      <v>11575</v>
    </oc>
    <nc r="D185">
      <v>11755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0" sId="5" odxf="1" dxf="1">
    <oc r="D186">
      <v>20285</v>
    </oc>
    <nc r="D186">
      <v>20555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1" sId="5" odxf="1" dxf="1">
    <oc r="D187">
      <v>40915</v>
    </oc>
    <nc r="D187">
      <v>40985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2" sId="5" odxf="1" dxf="1">
    <oc r="D188">
      <v>14170</v>
    </oc>
    <nc r="D188">
      <v>14400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3" sId="5">
    <oc r="D189">
      <v>125540</v>
    </oc>
    <nc r="D189">
      <v>126265</v>
    </nc>
  </rcc>
  <rcc rId="37414" sId="5" odxf="1" dxf="1">
    <oc r="D190">
      <v>8920</v>
    </oc>
    <nc r="D190">
      <v>9240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5" sId="5" odxf="1" dxf="1">
    <oc r="D191">
      <v>28150</v>
    </oc>
    <nc r="D191">
      <v>28575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6" sId="5" odxf="1" dxf="1">
    <oc r="D192">
      <v>35140</v>
    </oc>
    <nc r="D192">
      <v>35815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7" sId="5">
    <oc r="D193">
      <v>28515</v>
    </oc>
    <nc r="D193">
      <v>28640</v>
    </nc>
  </rcc>
  <rcc rId="37418" sId="5">
    <oc r="D195">
      <v>10665</v>
    </oc>
    <nc r="D195">
      <v>10835</v>
    </nc>
  </rcc>
  <rcc rId="37419" sId="5">
    <oc r="D196">
      <v>24950</v>
    </oc>
    <nc r="D196">
      <v>25965</v>
    </nc>
  </rcc>
  <rcc rId="37420" sId="5">
    <oc r="D197">
      <v>10130</v>
    </oc>
    <nc r="D197">
      <v>10335</v>
    </nc>
  </rcc>
  <rcc rId="37421" sId="5">
    <oc r="D198">
      <v>18810</v>
    </oc>
    <nc r="D198">
      <v>18980</v>
    </nc>
  </rcc>
  <rcc rId="37422" sId="5">
    <oc r="D199">
      <v>16550</v>
    </oc>
    <nc r="D199">
      <v>16595</v>
    </nc>
  </rcc>
  <rcc rId="37423" sId="5">
    <oc r="D201">
      <v>17005</v>
    </oc>
    <nc r="D201">
      <v>17255</v>
    </nc>
  </rcc>
  <rcc rId="37424" sId="5">
    <oc r="E6">
      <v>14800</v>
    </oc>
    <nc r="E6"/>
  </rcc>
  <rcc rId="37425" sId="5">
    <oc r="E7">
      <v>5880</v>
    </oc>
    <nc r="E7"/>
  </rcc>
  <rcc rId="37426" sId="5">
    <oc r="E8">
      <v>18410</v>
    </oc>
    <nc r="E8"/>
  </rcc>
  <rcc rId="37427" sId="5">
    <oc r="E9">
      <v>12150</v>
    </oc>
    <nc r="E9"/>
  </rcc>
  <rcc rId="37428" sId="5">
    <oc r="E10">
      <v>21695</v>
    </oc>
    <nc r="E10"/>
  </rcc>
  <rcc rId="37429" sId="5">
    <oc r="E11">
      <v>45810</v>
    </oc>
    <nc r="E11"/>
  </rcc>
  <rcc rId="37430" sId="5">
    <oc r="E12">
      <v>21980</v>
    </oc>
    <nc r="E12"/>
  </rcc>
  <rcc rId="37431" sId="5">
    <oc r="E13">
      <v>14370</v>
    </oc>
    <nc r="E13"/>
  </rcc>
  <rcc rId="37432" sId="5">
    <oc r="E14">
      <v>30</v>
    </oc>
    <nc r="E14"/>
  </rcc>
  <rcc rId="37433" sId="5">
    <oc r="E15">
      <v>20275</v>
    </oc>
    <nc r="E15"/>
  </rcc>
  <rcc rId="37434" sId="5">
    <oc r="E16">
      <v>7665</v>
    </oc>
    <nc r="E16"/>
  </rcc>
  <rcc rId="37435" sId="5">
    <oc r="E17">
      <v>33425</v>
    </oc>
    <nc r="E17"/>
  </rcc>
  <rcc rId="37436" sId="5">
    <oc r="E18">
      <v>19580</v>
    </oc>
    <nc r="E18"/>
  </rcc>
  <rcc rId="37437" sId="5">
    <oc r="E19">
      <v>14740</v>
    </oc>
    <nc r="E19"/>
  </rcc>
  <rcc rId="37438" sId="5">
    <oc r="E20">
      <v>55680</v>
    </oc>
    <nc r="E20"/>
  </rcc>
  <rcc rId="37439" sId="5">
    <oc r="E21">
      <v>71280</v>
    </oc>
    <nc r="E21"/>
  </rcc>
  <rcc rId="37440" sId="5">
    <oc r="E22">
      <v>55565</v>
    </oc>
    <nc r="E22"/>
  </rcc>
  <rcc rId="37441" sId="5">
    <oc r="E23">
      <v>12330</v>
    </oc>
    <nc r="E23"/>
  </rcc>
  <rcc rId="37442" sId="5">
    <oc r="E24">
      <v>8715</v>
    </oc>
    <nc r="E24"/>
  </rcc>
  <rcc rId="37443" sId="5">
    <oc r="E25">
      <v>14560</v>
    </oc>
    <nc r="E25"/>
  </rcc>
  <rcc rId="37444" sId="5">
    <oc r="E26">
      <v>9515</v>
    </oc>
    <nc r="E26"/>
  </rcc>
  <rcc rId="37445" sId="5">
    <oc r="E27">
      <v>5420</v>
    </oc>
    <nc r="E27"/>
  </rcc>
  <rcc rId="37446" sId="5">
    <oc r="E28">
      <v>7340</v>
    </oc>
    <nc r="E28"/>
  </rcc>
  <rcc rId="37447" sId="5">
    <oc r="E29">
      <v>24285</v>
    </oc>
    <nc r="E29"/>
  </rcc>
  <rcc rId="37448" sId="5">
    <oc r="E30">
      <v>63200</v>
    </oc>
    <nc r="E30"/>
  </rcc>
  <rcc rId="37449" sId="5">
    <oc r="E31">
      <v>21105</v>
    </oc>
    <nc r="E31"/>
  </rcc>
  <rcc rId="37450" sId="5">
    <oc r="E32">
      <v>19680</v>
    </oc>
    <nc r="E32"/>
  </rcc>
  <rcc rId="37451" sId="5">
    <oc r="E33">
      <v>56015</v>
    </oc>
    <nc r="E33"/>
  </rcc>
  <rcc rId="37452" sId="5">
    <oc r="E34">
      <v>14390</v>
    </oc>
    <nc r="E34"/>
  </rcc>
  <rcc rId="37453" sId="5">
    <oc r="E35">
      <v>11215</v>
    </oc>
    <nc r="E35"/>
  </rcc>
  <rcc rId="37454" sId="5">
    <oc r="E36">
      <v>71060</v>
    </oc>
    <nc r="E36"/>
  </rcc>
  <rcc rId="37455" sId="5">
    <oc r="E37">
      <v>28355</v>
    </oc>
    <nc r="E37"/>
  </rcc>
  <rcc rId="37456" sId="5">
    <oc r="E38">
      <v>93850</v>
    </oc>
    <nc r="E38"/>
  </rcc>
  <rcc rId="37457" sId="5">
    <oc r="E39">
      <v>13175</v>
    </oc>
    <nc r="E39"/>
  </rcc>
  <rcc rId="37458" sId="5">
    <oc r="E40">
      <v>65835</v>
    </oc>
    <nc r="E40"/>
  </rcc>
  <rcc rId="37459" sId="5">
    <oc r="E41">
      <v>20200</v>
    </oc>
    <nc r="E41"/>
  </rcc>
  <rcc rId="37460" sId="5">
    <oc r="E42">
      <v>109505</v>
    </oc>
    <nc r="E42"/>
  </rcc>
  <rcc rId="37461" sId="5">
    <oc r="E43">
      <v>15120</v>
    </oc>
    <nc r="E43"/>
  </rcc>
  <rcc rId="37462" sId="5">
    <oc r="E44">
      <v>23710</v>
    </oc>
    <nc r="E44"/>
  </rcc>
  <rcc rId="37463" sId="5">
    <oc r="E45">
      <v>21090</v>
    </oc>
    <nc r="E45"/>
  </rcc>
  <rcc rId="37464" sId="5">
    <oc r="E46">
      <v>950</v>
    </oc>
    <nc r="E46"/>
  </rcc>
  <rcc rId="37465" sId="5">
    <oc r="E47">
      <v>12925</v>
    </oc>
    <nc r="E47"/>
  </rcc>
  <rcc rId="37466" sId="5">
    <oc r="E48">
      <v>26015</v>
    </oc>
    <nc r="E48"/>
  </rcc>
  <rcc rId="37467" sId="5">
    <oc r="E49">
      <v>35740</v>
    </oc>
    <nc r="E49"/>
  </rcc>
  <rcc rId="37468" sId="5">
    <oc r="E50">
      <v>20140</v>
    </oc>
    <nc r="E50"/>
  </rcc>
  <rcc rId="37469" sId="5">
    <oc r="E51">
      <v>3465</v>
    </oc>
    <nc r="E51"/>
  </rcc>
  <rcc rId="37470" sId="5">
    <oc r="E52">
      <v>23485</v>
    </oc>
    <nc r="E52"/>
  </rcc>
  <rcc rId="37471" sId="5">
    <oc r="E53">
      <v>37080</v>
    </oc>
    <nc r="E53"/>
  </rcc>
  <rcc rId="37472" sId="5">
    <oc r="E54">
      <v>44050</v>
    </oc>
    <nc r="E54"/>
  </rcc>
  <rcc rId="37473" sId="5">
    <oc r="E55">
      <v>9695</v>
    </oc>
    <nc r="E55"/>
  </rcc>
  <rcc rId="37474" sId="5">
    <oc r="E56">
      <v>268485</v>
    </oc>
    <nc r="E56"/>
  </rcc>
  <rcc rId="37475" sId="5">
    <oc r="E57">
      <v>33285</v>
    </oc>
    <nc r="E57"/>
  </rcc>
  <rcc rId="37476" sId="5">
    <oc r="E58">
      <v>10575</v>
    </oc>
    <nc r="E58"/>
  </rcc>
  <rcc rId="37477" sId="5">
    <oc r="E61">
      <v>4315</v>
    </oc>
    <nc r="E61"/>
  </rcc>
  <rcc rId="37478" sId="5">
    <oc r="E62">
      <v>9390</v>
    </oc>
    <nc r="E62"/>
  </rcc>
  <rcc rId="37479" sId="5">
    <oc r="E63">
      <v>2315</v>
    </oc>
    <nc r="E63"/>
  </rcc>
  <rcc rId="37480" sId="5">
    <oc r="E64">
      <v>20735</v>
    </oc>
    <nc r="E64"/>
  </rcc>
  <rcc rId="37481" sId="5">
    <oc r="E65">
      <v>7540</v>
    </oc>
    <nc r="E65"/>
  </rcc>
  <rcc rId="37482" sId="5">
    <oc r="E66">
      <v>24485</v>
    </oc>
    <nc r="E66"/>
  </rcc>
  <rcc rId="37483" sId="5">
    <oc r="E67">
      <v>33215</v>
    </oc>
    <nc r="E67"/>
  </rcc>
  <rcc rId="37484" sId="5">
    <oc r="E68">
      <v>6230</v>
    </oc>
    <nc r="E68"/>
  </rcc>
  <rcc rId="37485" sId="5">
    <oc r="E69">
      <v>135</v>
    </oc>
    <nc r="E69"/>
  </rcc>
  <rcc rId="37486" sId="5">
    <oc r="E70">
      <v>20825</v>
    </oc>
    <nc r="E70"/>
  </rcc>
  <rcc rId="37487" sId="5">
    <oc r="E71">
      <v>37215</v>
    </oc>
    <nc r="E71"/>
  </rcc>
  <rcc rId="37488" sId="5">
    <oc r="E72">
      <v>34230</v>
    </oc>
    <nc r="E72"/>
  </rcc>
  <rcc rId="37489" sId="5">
    <oc r="E73">
      <v>4065</v>
    </oc>
    <nc r="E73"/>
  </rcc>
  <rcc rId="37490" sId="5">
    <oc r="E74">
      <v>8420</v>
    </oc>
    <nc r="E74"/>
  </rcc>
  <rcc rId="37491" sId="5">
    <oc r="E75">
      <v>6000</v>
    </oc>
    <nc r="E75"/>
  </rcc>
  <rcc rId="37492" sId="5">
    <oc r="E76">
      <v>62065</v>
    </oc>
    <nc r="E76"/>
  </rcc>
  <rcc rId="37493" sId="5">
    <oc r="E77">
      <v>12885</v>
    </oc>
    <nc r="E77"/>
  </rcc>
  <rcc rId="37494" sId="5">
    <oc r="E78">
      <v>12635</v>
    </oc>
    <nc r="E78"/>
  </rcc>
  <rcc rId="37495" sId="5">
    <oc r="E79">
      <v>10180</v>
    </oc>
    <nc r="E79"/>
  </rcc>
  <rcc rId="37496" sId="5">
    <oc r="E80">
      <v>8725</v>
    </oc>
    <nc r="E80"/>
  </rcc>
  <rcc rId="37497" sId="5">
    <oc r="E81">
      <v>11095</v>
    </oc>
    <nc r="E81"/>
  </rcc>
  <rcc rId="37498" sId="5">
    <oc r="E82">
      <v>2470</v>
    </oc>
    <nc r="E82"/>
  </rcc>
  <rcc rId="37499" sId="5">
    <oc r="E83">
      <v>16120</v>
    </oc>
    <nc r="E83"/>
  </rcc>
  <rcc rId="37500" sId="5">
    <oc r="E84">
      <v>245</v>
    </oc>
    <nc r="E84"/>
  </rcc>
  <rcc rId="37501" sId="5">
    <oc r="E85">
      <v>26075</v>
    </oc>
    <nc r="E85"/>
  </rcc>
  <rcc rId="37502" sId="5">
    <oc r="E86">
      <v>27630</v>
    </oc>
    <nc r="E86"/>
  </rcc>
  <rcc rId="37503" sId="5">
    <oc r="E87">
      <v>9095</v>
    </oc>
    <nc r="E87"/>
  </rcc>
  <rcc rId="37504" sId="5">
    <oc r="E88">
      <v>3150</v>
    </oc>
    <nc r="E88"/>
  </rcc>
  <rcc rId="37505" sId="5">
    <oc r="E89">
      <v>43535</v>
    </oc>
    <nc r="E89"/>
  </rcc>
  <rcc rId="37506" sId="5">
    <oc r="E90">
      <v>27740</v>
    </oc>
    <nc r="E90"/>
  </rcc>
  <rcc rId="37507" sId="5">
    <oc r="E91">
      <v>70180</v>
    </oc>
    <nc r="E91"/>
  </rcc>
  <rcc rId="37508" sId="5">
    <oc r="E92">
      <v>41740</v>
    </oc>
    <nc r="E92"/>
  </rcc>
  <rcc rId="37509" sId="5">
    <oc r="E93">
      <v>130</v>
    </oc>
    <nc r="E93"/>
  </rcc>
  <rcc rId="37510" sId="5">
    <oc r="E94">
      <v>3235</v>
    </oc>
    <nc r="E94"/>
  </rcc>
  <rcc rId="37511" sId="5">
    <oc r="E95">
      <v>22270</v>
    </oc>
    <nc r="E95"/>
  </rcc>
  <rcc rId="37512" sId="5">
    <oc r="E96">
      <v>9620</v>
    </oc>
    <nc r="E96"/>
  </rcc>
  <rcc rId="37513" sId="5">
    <oc r="E97">
      <v>35740</v>
    </oc>
    <nc r="E97"/>
  </rcc>
  <rcc rId="37514" sId="5">
    <oc r="E98">
      <v>9025</v>
    </oc>
    <nc r="E98"/>
  </rcc>
  <rcc rId="37515" sId="5">
    <oc r="E99">
      <v>48570</v>
    </oc>
    <nc r="E99"/>
  </rcc>
  <rcc rId="37516" sId="5">
    <oc r="E100">
      <v>32055</v>
    </oc>
    <nc r="E100"/>
  </rcc>
  <rcc rId="37517" sId="5">
    <oc r="E101">
      <v>34305</v>
    </oc>
    <nc r="E101"/>
  </rcc>
  <rcc rId="37518" sId="5">
    <oc r="E102">
      <v>19060</v>
    </oc>
    <nc r="E102"/>
  </rcc>
  <rcc rId="37519" sId="5">
    <oc r="E103">
      <v>15750</v>
    </oc>
    <nc r="E103"/>
  </rcc>
  <rcc rId="37520" sId="5">
    <oc r="E104">
      <v>24540</v>
    </oc>
    <nc r="E104"/>
  </rcc>
  <rcc rId="37521" sId="5">
    <oc r="E105">
      <v>5080</v>
    </oc>
    <nc r="E105"/>
  </rcc>
  <rcc rId="37522" sId="5">
    <oc r="E106">
      <v>10215</v>
    </oc>
    <nc r="E106"/>
  </rcc>
  <rcc rId="37523" sId="5">
    <oc r="E107">
      <v>5480</v>
    </oc>
    <nc r="E107"/>
  </rcc>
  <rcc rId="37524" sId="5">
    <oc r="E108">
      <v>99535</v>
    </oc>
    <nc r="E108"/>
  </rcc>
  <rcc rId="37525" sId="5">
    <oc r="E109">
      <v>35370</v>
    </oc>
    <nc r="E109"/>
  </rcc>
  <rcc rId="37526" sId="5">
    <oc r="E110">
      <v>17115</v>
    </oc>
    <nc r="E110"/>
  </rcc>
  <rcc rId="37527" sId="5">
    <oc r="E111">
      <v>30450</v>
    </oc>
    <nc r="E111"/>
  </rcc>
  <rcc rId="37528" sId="5">
    <oc r="E112">
      <v>6460</v>
    </oc>
    <nc r="E112"/>
  </rcc>
  <rcc rId="37529" sId="5">
    <oc r="E113">
      <v>20020</v>
    </oc>
    <nc r="E113"/>
  </rcc>
  <rcc rId="37530" sId="5">
    <oc r="E114">
      <v>13280</v>
    </oc>
    <nc r="E114"/>
  </rcc>
  <rcc rId="37531" sId="5">
    <oc r="E115">
      <v>48675</v>
    </oc>
    <nc r="E115"/>
  </rcc>
  <rcc rId="37532" sId="5">
    <oc r="E116">
      <v>37765</v>
    </oc>
    <nc r="E116"/>
  </rcc>
  <rcc rId="37533" sId="5">
    <oc r="E117">
      <v>98185</v>
    </oc>
    <nc r="E117"/>
  </rcc>
  <rcc rId="37534" sId="5">
    <oc r="E118">
      <v>43310</v>
    </oc>
    <nc r="E118"/>
  </rcc>
  <rcc rId="37535" sId="5">
    <oc r="E119">
      <v>3410</v>
    </oc>
    <nc r="E119"/>
  </rcc>
  <rcc rId="37536" sId="5">
    <oc r="E120">
      <v>88570</v>
    </oc>
    <nc r="E120"/>
  </rcc>
  <rcc rId="37537" sId="5">
    <oc r="E122">
      <v>16360</v>
    </oc>
    <nc r="E122"/>
  </rcc>
  <rcc rId="37538" sId="5">
    <oc r="E123">
      <v>5655</v>
    </oc>
    <nc r="E123"/>
  </rcc>
  <rcc rId="37539" sId="5">
    <oc r="E124">
      <v>9385</v>
    </oc>
    <nc r="E124"/>
  </rcc>
  <rcc rId="37540" sId="5">
    <oc r="E125">
      <v>11080</v>
    </oc>
    <nc r="E125"/>
  </rcc>
  <rcc rId="37541" sId="5">
    <oc r="E126">
      <v>33130</v>
    </oc>
    <nc r="E126"/>
  </rcc>
  <rcc rId="37542" sId="5">
    <oc r="E127">
      <v>65210</v>
    </oc>
    <nc r="E127"/>
  </rcc>
  <rcc rId="37543" sId="5">
    <oc r="E128">
      <v>12345</v>
    </oc>
    <nc r="E128"/>
  </rcc>
  <rcc rId="37544" sId="5">
    <oc r="E129">
      <v>16835</v>
    </oc>
    <nc r="E129"/>
  </rcc>
  <rcc rId="37545" sId="5">
    <oc r="E130">
      <v>12540</v>
    </oc>
    <nc r="E130"/>
  </rcc>
  <rcc rId="37546" sId="5">
    <oc r="E131">
      <v>8920</v>
    </oc>
    <nc r="E131"/>
  </rcc>
  <rcc rId="37547" sId="5">
    <oc r="E132">
      <v>10255</v>
    </oc>
    <nc r="E132"/>
  </rcc>
  <rcc rId="37548" sId="5">
    <oc r="E133">
      <v>19800</v>
    </oc>
    <nc r="E133"/>
  </rcc>
  <rcc rId="37549" sId="5">
    <oc r="E134">
      <v>19635</v>
    </oc>
    <nc r="E134"/>
  </rcc>
  <rcc rId="37550" sId="5">
    <oc r="E135">
      <v>32120</v>
    </oc>
    <nc r="E135"/>
  </rcc>
  <rcc rId="37551" sId="5">
    <oc r="E136">
      <v>60645</v>
    </oc>
    <nc r="E136"/>
  </rcc>
  <rcc rId="37552" sId="5">
    <oc r="E137">
      <v>30545</v>
    </oc>
    <nc r="E137"/>
  </rcc>
  <rcc rId="37553" sId="5">
    <oc r="E138">
      <v>30655</v>
    </oc>
    <nc r="E138"/>
  </rcc>
  <rcc rId="37554" sId="5">
    <oc r="E139">
      <v>41755</v>
    </oc>
    <nc r="E139"/>
  </rcc>
  <rcc rId="37555" sId="5">
    <oc r="E140">
      <v>20240</v>
    </oc>
    <nc r="E140"/>
  </rcc>
  <rcc rId="37556" sId="5">
    <oc r="E141">
      <v>9825</v>
    </oc>
    <nc r="E141"/>
  </rcc>
  <rcc rId="37557" sId="5">
    <oc r="E142">
      <v>29175</v>
    </oc>
    <nc r="E142"/>
  </rcc>
  <rcc rId="37558" sId="5">
    <oc r="E143">
      <v>42500</v>
    </oc>
    <nc r="E143"/>
  </rcc>
  <rcc rId="37559" sId="5">
    <oc r="E144">
      <v>60415</v>
    </oc>
    <nc r="E144"/>
  </rcc>
  <rcc rId="37560" sId="5">
    <oc r="E145">
      <v>11995</v>
    </oc>
    <nc r="E145"/>
  </rcc>
  <rcc rId="37561" sId="5">
    <oc r="E146">
      <v>14055</v>
    </oc>
    <nc r="E146"/>
  </rcc>
  <rcc rId="37562" sId="5">
    <oc r="E147">
      <v>32130</v>
    </oc>
    <nc r="E147"/>
  </rcc>
  <rcc rId="37563" sId="5">
    <oc r="E148">
      <v>14760</v>
    </oc>
    <nc r="E148"/>
  </rcc>
  <rcc rId="37564" sId="5">
    <oc r="E149">
      <v>41070</v>
    </oc>
    <nc r="E149"/>
  </rcc>
  <rcc rId="37565" sId="5">
    <oc r="E150">
      <v>39710</v>
    </oc>
    <nc r="E150"/>
  </rcc>
  <rcc rId="37566" sId="5">
    <oc r="E151">
      <v>46780</v>
    </oc>
    <nc r="E151"/>
  </rcc>
  <rcc rId="37567" sId="5">
    <oc r="E152">
      <v>24460</v>
    </oc>
    <nc r="E152"/>
  </rcc>
  <rcc rId="37568" sId="5">
    <oc r="E153">
      <v>1405</v>
    </oc>
    <nc r="E153"/>
  </rcc>
  <rcc rId="37569" sId="5">
    <oc r="E154">
      <v>29845</v>
    </oc>
    <nc r="E154"/>
  </rcc>
  <rcc rId="37570" sId="5">
    <oc r="E155">
      <v>80655</v>
    </oc>
    <nc r="E155"/>
  </rcc>
  <rcc rId="37571" sId="5">
    <oc r="E156">
      <v>26795</v>
    </oc>
    <nc r="E156"/>
  </rcc>
  <rcc rId="37572" sId="5">
    <oc r="E157">
      <v>38350</v>
    </oc>
    <nc r="E157"/>
  </rcc>
  <rcc rId="37573" sId="5">
    <oc r="E158">
      <v>6355</v>
    </oc>
    <nc r="E158"/>
  </rcc>
  <rcc rId="37574" sId="5">
    <oc r="E159">
      <v>8455</v>
    </oc>
    <nc r="E159"/>
  </rcc>
  <rcc rId="37575" sId="5">
    <oc r="E160">
      <v>16800</v>
    </oc>
    <nc r="E160"/>
  </rcc>
  <rcc rId="37576" sId="5">
    <oc r="E161">
      <v>92670</v>
    </oc>
    <nc r="E161"/>
  </rcc>
  <rcc rId="37577" sId="5">
    <oc r="E162">
      <v>76815</v>
    </oc>
    <nc r="E162"/>
  </rcc>
  <rcc rId="37578" sId="5">
    <oc r="E163">
      <v>22220</v>
    </oc>
    <nc r="E163"/>
  </rcc>
  <rcc rId="37579" sId="5">
    <oc r="E164">
      <v>46720</v>
    </oc>
    <nc r="E164"/>
  </rcc>
  <rcc rId="37580" sId="5">
    <oc r="E165">
      <v>140</v>
    </oc>
    <nc r="E165"/>
  </rcc>
  <rcc rId="37581" sId="5">
    <oc r="E166">
      <v>24410</v>
    </oc>
    <nc r="E166"/>
  </rcc>
  <rcc rId="37582" sId="5">
    <oc r="E167">
      <v>2000</v>
    </oc>
    <nc r="E167"/>
  </rcc>
  <rcc rId="37583" sId="5">
    <oc r="E168">
      <v>14120</v>
    </oc>
    <nc r="E168"/>
  </rcc>
  <rcc rId="37584" sId="5">
    <oc r="E169">
      <v>13700</v>
    </oc>
    <nc r="E169"/>
  </rcc>
  <rcc rId="37585" sId="5">
    <oc r="E170">
      <v>11970</v>
    </oc>
    <nc r="E170"/>
  </rcc>
  <rcc rId="37586" sId="5">
    <oc r="E171">
      <v>72650</v>
    </oc>
    <nc r="E171"/>
  </rcc>
  <rcc rId="37587" sId="5">
    <oc r="E172">
      <v>41480</v>
    </oc>
    <nc r="E172"/>
  </rcc>
  <rcc rId="37588" sId="5">
    <oc r="E173">
      <v>21065</v>
    </oc>
    <nc r="E173"/>
  </rcc>
  <rcc rId="37589" sId="5">
    <oc r="E174">
      <v>11210</v>
    </oc>
    <nc r="E174"/>
  </rcc>
  <rcc rId="37590" sId="5">
    <oc r="E175">
      <v>55350</v>
    </oc>
    <nc r="E175"/>
  </rcc>
  <rcc rId="37591" sId="5">
    <oc r="E176">
      <v>45950</v>
    </oc>
    <nc r="E176"/>
  </rcc>
  <rcc rId="37592" sId="5">
    <oc r="E177">
      <v>36040</v>
    </oc>
    <nc r="E177"/>
  </rcc>
  <rcc rId="37593" sId="5">
    <oc r="E178">
      <v>100</v>
    </oc>
    <nc r="E178"/>
  </rcc>
  <rcc rId="37594" sId="5">
    <oc r="E179">
      <v>51430</v>
    </oc>
    <nc r="E179"/>
  </rcc>
  <rcc rId="37595" sId="5">
    <oc r="E180">
      <v>40220</v>
    </oc>
    <nc r="E180"/>
  </rcc>
  <rcc rId="37596" sId="5">
    <oc r="E181">
      <v>11385</v>
    </oc>
    <nc r="E181"/>
  </rcc>
  <rcc rId="37597" sId="5">
    <oc r="E182">
      <v>10065</v>
    </oc>
    <nc r="E182"/>
  </rcc>
  <rcc rId="37598" sId="5">
    <oc r="E183">
      <v>32655</v>
    </oc>
    <nc r="E183"/>
  </rcc>
  <rcc rId="37599" sId="5">
    <oc r="E184">
      <v>25030</v>
    </oc>
    <nc r="E184"/>
  </rcc>
  <rcc rId="37600" sId="5">
    <oc r="E185">
      <v>11755</v>
    </oc>
    <nc r="E185"/>
  </rcc>
  <rcc rId="37601" sId="5">
    <oc r="E186">
      <v>20555</v>
    </oc>
    <nc r="E186"/>
  </rcc>
  <rcc rId="37602" sId="5">
    <oc r="E187">
      <v>40985</v>
    </oc>
    <nc r="E187"/>
  </rcc>
  <rcc rId="37603" sId="5">
    <oc r="E188">
      <v>14400</v>
    </oc>
    <nc r="E188"/>
  </rcc>
  <rcc rId="37604" sId="5">
    <oc r="E189">
      <v>126265</v>
    </oc>
    <nc r="E189"/>
  </rcc>
  <rcc rId="37605" sId="5">
    <oc r="E190">
      <v>9240</v>
    </oc>
    <nc r="E190"/>
  </rcc>
  <rcc rId="37606" sId="5">
    <oc r="E191">
      <v>28575</v>
    </oc>
    <nc r="E191"/>
  </rcc>
  <rcc rId="37607" sId="5">
    <oc r="E192">
      <v>35815</v>
    </oc>
    <nc r="E192"/>
  </rcc>
  <rcc rId="37608" sId="5">
    <oc r="E193">
      <v>28640</v>
    </oc>
    <nc r="E193"/>
  </rcc>
  <rcc rId="37609" sId="5">
    <oc r="E194">
      <v>10225</v>
    </oc>
    <nc r="E194"/>
  </rcc>
  <rcc rId="37610" sId="5">
    <oc r="E195">
      <v>10835</v>
    </oc>
    <nc r="E195"/>
  </rcc>
  <rcc rId="37611" sId="5">
    <oc r="E196">
      <v>25965</v>
    </oc>
    <nc r="E196"/>
  </rcc>
  <rcc rId="37612" sId="5">
    <oc r="E197">
      <v>10335</v>
    </oc>
    <nc r="E197"/>
  </rcc>
  <rcc rId="37613" sId="5">
    <oc r="E198">
      <v>18980</v>
    </oc>
    <nc r="E198"/>
  </rcc>
  <rcc rId="37614" sId="5">
    <oc r="E199">
      <v>16595</v>
    </oc>
    <nc r="E199"/>
  </rcc>
  <rcc rId="37615" sId="5">
    <oc r="E200">
      <v>23010</v>
    </oc>
    <nc r="E200"/>
  </rcc>
  <rcc rId="37616" sId="5">
    <oc r="E201">
      <v>17255</v>
    </oc>
    <nc r="E201"/>
  </rcc>
  <rcc rId="37617" sId="5">
    <oc r="F14">
      <f>E14-D14+192</f>
    </oc>
    <nc r="F14">
      <f>E14-D14</f>
    </nc>
  </rcc>
  <rcc rId="37618" sId="5">
    <oc r="G14" t="inlineStr">
      <is>
        <t>24 дня</t>
      </is>
    </oc>
    <nc r="G14"/>
  </rcc>
  <rfmt sheetId="5" sqref="F14">
    <dxf>
      <fill>
        <patternFill>
          <bgColor theme="0"/>
        </patternFill>
      </fill>
    </dxf>
  </rfmt>
  <rcc rId="37619" sId="5">
    <oc r="G69" t="inlineStr">
      <is>
        <t>24 дня</t>
      </is>
    </oc>
    <nc r="G69"/>
  </rcc>
  <rcc rId="37620" sId="5">
    <oc r="F69">
      <f>E69-D69+344</f>
    </oc>
    <nc r="F69">
      <f>E69-D69</f>
    </nc>
  </rcc>
  <rfmt sheetId="5" sqref="F69">
    <dxf>
      <fill>
        <patternFill>
          <bgColor theme="0"/>
        </patternFill>
      </fill>
    </dxf>
  </rfmt>
  <rcc rId="37621" sId="5">
    <oc r="G93" t="inlineStr">
      <is>
        <t>24 дня</t>
      </is>
    </oc>
    <nc r="G93"/>
  </rcc>
  <rcc rId="37622" sId="5">
    <oc r="F93">
      <f>E93-D93+176</f>
    </oc>
    <nc r="F93">
      <f>E93-D93</f>
    </nc>
  </rcc>
  <rfmt sheetId="5" sqref="F93">
    <dxf>
      <fill>
        <patternFill>
          <bgColor theme="0"/>
        </patternFill>
      </fill>
    </dxf>
  </rfmt>
  <rcc rId="37623" sId="5">
    <oc r="G165" t="inlineStr">
      <is>
        <t>24 дня</t>
      </is>
    </oc>
    <nc r="G165"/>
  </rcc>
  <rcc rId="37624" sId="5">
    <oc r="F165">
      <f>E165-D165+152</f>
    </oc>
    <nc r="F165">
      <f>E165-D165</f>
    </nc>
  </rcc>
  <rfmt sheetId="5" sqref="F165">
    <dxf>
      <fill>
        <patternFill>
          <bgColor theme="0"/>
        </patternFill>
      </fill>
    </dxf>
  </rfmt>
  <rcc rId="37625" sId="5">
    <oc r="G178" t="inlineStr">
      <is>
        <t>24 дня</t>
      </is>
    </oc>
    <nc r="G178"/>
  </rcc>
  <rcc rId="37626" sId="5">
    <oc r="F178">
      <f>E178-D178+444</f>
    </oc>
    <nc r="F178">
      <f>E178-D178</f>
    </nc>
  </rcc>
  <rfmt sheetId="5" sqref="F178">
    <dxf>
      <fill>
        <patternFill>
          <bgColor theme="0"/>
        </patternFill>
      </fill>
    </dxf>
  </rfmt>
  <rcc rId="37627" sId="4">
    <oc r="G30" t="inlineStr">
      <is>
        <t>24 дня</t>
      </is>
    </oc>
    <nc r="G30"/>
  </rcc>
  <rcc rId="37628" sId="4">
    <oc r="F30">
      <f>E30-D30+219</f>
    </oc>
    <nc r="F30">
      <f>E30-D30</f>
    </nc>
  </rcc>
  <rfmt sheetId="4" sqref="F30">
    <dxf>
      <fill>
        <patternFill>
          <bgColor theme="0"/>
        </patternFill>
      </fill>
    </dxf>
  </rfmt>
  <rcc rId="37629" sId="4">
    <oc r="D7">
      <v>8355</v>
    </oc>
    <nc r="D7">
      <v>8390</v>
    </nc>
  </rcc>
  <rcc rId="37630" sId="4">
    <oc r="D8">
      <v>53105</v>
    </oc>
    <nc r="D8">
      <v>53465</v>
    </nc>
  </rcc>
  <rcc rId="37631" sId="4">
    <oc r="D9">
      <v>6230</v>
    </oc>
    <nc r="D9">
      <v>6455</v>
    </nc>
  </rcc>
  <rcc rId="37632" sId="4">
    <oc r="D10">
      <v>23765</v>
    </oc>
    <nc r="D10">
      <v>24105</v>
    </nc>
  </rcc>
  <rcc rId="37633" sId="4">
    <oc r="D11">
      <v>13985</v>
    </oc>
    <nc r="D11">
      <v>14140</v>
    </nc>
  </rcc>
  <rcc rId="37634" sId="4">
    <oc r="D12">
      <v>46530</v>
    </oc>
    <nc r="D12">
      <v>46705</v>
    </nc>
  </rcc>
  <rcc rId="37635" sId="4">
    <oc r="D13">
      <v>17725</v>
    </oc>
    <nc r="D13">
      <v>17865</v>
    </nc>
  </rcc>
  <rcc rId="37636" sId="4">
    <oc r="D14">
      <v>9635</v>
    </oc>
    <nc r="D14">
      <v>9675</v>
    </nc>
  </rcc>
  <rcc rId="37637" sId="4">
    <oc r="D15">
      <v>28345</v>
    </oc>
    <nc r="D15">
      <v>28750</v>
    </nc>
  </rcc>
  <rcc rId="37638" sId="4">
    <oc r="D16">
      <v>29800</v>
    </oc>
    <nc r="D16">
      <v>30465</v>
    </nc>
  </rcc>
  <rcc rId="37639" sId="4">
    <oc r="D17">
      <v>31365</v>
    </oc>
    <nc r="D17">
      <v>31660</v>
    </nc>
  </rcc>
  <rcc rId="37640" sId="4">
    <oc r="D18">
      <v>34020</v>
    </oc>
    <nc r="D18">
      <v>34420</v>
    </nc>
  </rcc>
  <rcc rId="37641" sId="4">
    <oc r="D19">
      <v>54370</v>
    </oc>
    <nc r="D19">
      <v>54825</v>
    </nc>
  </rcc>
  <rcc rId="37642" sId="4">
    <oc r="D20">
      <v>4560</v>
    </oc>
    <nc r="D20">
      <v>4670</v>
    </nc>
  </rcc>
  <rcc rId="37643" sId="4">
    <oc r="D21">
      <v>9355</v>
    </oc>
    <nc r="D21">
      <v>9610</v>
    </nc>
  </rcc>
  <rcc rId="37644" sId="4">
    <oc r="D22">
      <v>22810</v>
    </oc>
    <nc r="D22">
      <v>22860</v>
    </nc>
  </rcc>
  <rcc rId="37645" sId="4">
    <oc r="D23">
      <v>49370</v>
    </oc>
    <nc r="D23">
      <v>49495</v>
    </nc>
  </rcc>
  <rcc rId="37646" sId="4">
    <oc r="D24">
      <v>31135</v>
    </oc>
    <nc r="D24">
      <v>31540</v>
    </nc>
  </rcc>
  <rcc rId="37647" sId="4">
    <oc r="D25">
      <v>35145</v>
    </oc>
    <nc r="D25">
      <v>35400</v>
    </nc>
  </rcc>
  <rcc rId="37648" sId="4">
    <oc r="D26">
      <v>17320</v>
    </oc>
    <nc r="D26">
      <v>17610</v>
    </nc>
  </rcc>
  <rcc rId="37649" sId="4">
    <oc r="D27">
      <v>15665</v>
    </oc>
    <nc r="D27">
      <v>15740</v>
    </nc>
  </rcc>
  <rcc rId="37650" sId="4">
    <oc r="D28">
      <v>58400</v>
    </oc>
    <nc r="D28">
      <v>58595</v>
    </nc>
  </rcc>
  <rcc rId="37651" sId="4">
    <oc r="D29">
      <v>34825</v>
    </oc>
    <nc r="D29">
      <v>35030</v>
    </nc>
  </rcc>
  <rcc rId="37652" sId="4">
    <oc r="D30">
      <v>0</v>
    </oc>
    <nc r="D30">
      <v>20</v>
    </nc>
  </rcc>
  <rcc rId="37653" sId="4">
    <oc r="D31">
      <v>22300</v>
    </oc>
    <nc r="D31">
      <v>22475</v>
    </nc>
  </rcc>
  <rcc rId="37654" sId="4">
    <oc r="D32">
      <v>30560</v>
    </oc>
    <nc r="D32">
      <v>30870</v>
    </nc>
  </rcc>
  <rcc rId="37655" sId="4">
    <oc r="D33">
      <v>38690</v>
    </oc>
    <nc r="D33">
      <v>38815</v>
    </nc>
  </rcc>
  <rcc rId="37656" sId="4">
    <oc r="D34">
      <v>19895</v>
    </oc>
    <nc r="D34">
      <v>20215</v>
    </nc>
  </rcc>
  <rcc rId="37657" sId="4">
    <oc r="D36">
      <v>49675</v>
    </oc>
    <nc r="D36">
      <v>50000</v>
    </nc>
  </rcc>
  <rcc rId="37658" sId="4">
    <oc r="D37">
      <v>39350</v>
    </oc>
    <nc r="D37">
      <v>39605</v>
    </nc>
  </rcc>
  <rcc rId="37659" sId="4">
    <oc r="D38">
      <v>12735</v>
    </oc>
    <nc r="D38">
      <v>12940</v>
    </nc>
  </rcc>
  <rcc rId="37660" sId="4">
    <oc r="D39">
      <v>42705</v>
    </oc>
    <nc r="D39">
      <v>42800</v>
    </nc>
  </rcc>
  <rcc rId="37661" sId="4">
    <oc r="D40">
      <v>38100</v>
    </oc>
    <nc r="D40">
      <v>38265</v>
    </nc>
  </rcc>
  <rcc rId="37662" sId="4">
    <oc r="D41">
      <v>4605</v>
    </oc>
    <nc r="D41">
      <v>5025</v>
    </nc>
  </rcc>
  <rcc rId="37663" sId="4">
    <oc r="D42">
      <v>101510</v>
    </oc>
    <nc r="D42">
      <v>102545</v>
    </nc>
  </rcc>
  <rcc rId="37664" sId="4">
    <oc r="D43">
      <v>10295</v>
    </oc>
    <nc r="D43">
      <v>10575</v>
    </nc>
  </rcc>
  <rcc rId="37665" sId="4">
    <oc r="D44">
      <v>2625</v>
    </oc>
    <nc r="D44">
      <v>2800</v>
    </nc>
  </rcc>
  <rcc rId="37666" sId="4">
    <oc r="D45">
      <v>88365</v>
    </oc>
    <nc r="D45">
      <v>88615</v>
    </nc>
  </rcc>
  <rcc rId="37667" sId="4">
    <oc r="D46">
      <v>9290</v>
    </oc>
    <nc r="D46">
      <v>9415</v>
    </nc>
  </rcc>
  <rcc rId="37668" sId="4">
    <oc r="D47">
      <v>11755</v>
    </oc>
    <nc r="D47">
      <v>11875</v>
    </nc>
  </rcc>
  <rcc rId="37669" sId="4">
    <oc r="D49">
      <v>15030</v>
    </oc>
    <nc r="D49">
      <v>15160</v>
    </nc>
  </rcc>
  <rcc rId="37670" sId="4">
    <oc r="D50">
      <v>32510</v>
    </oc>
    <nc r="D50">
      <v>32745</v>
    </nc>
  </rcc>
  <rcc rId="37671" sId="4">
    <oc r="D51">
      <v>16265</v>
    </oc>
    <nc r="D51">
      <v>16515</v>
    </nc>
  </rcc>
  <rcc rId="37672" sId="4">
    <oc r="D52">
      <v>10005</v>
    </oc>
    <nc r="D52">
      <v>10115</v>
    </nc>
  </rcc>
  <rcc rId="37673" sId="4">
    <oc r="D53">
      <v>20165</v>
    </oc>
    <nc r="D53">
      <v>20295</v>
    </nc>
  </rcc>
  <rcc rId="37674" sId="4">
    <oc r="D54">
      <v>6145</v>
    </oc>
    <nc r="D54">
      <v>6215</v>
    </nc>
  </rcc>
  <rcc rId="37675" sId="4">
    <oc r="D55">
      <v>55030</v>
    </oc>
    <nc r="D55">
      <v>55420</v>
    </nc>
  </rcc>
  <rcc rId="37676" sId="4">
    <oc r="D56">
      <v>52640</v>
    </oc>
    <nc r="D56">
      <v>53595</v>
    </nc>
  </rcc>
  <rcc rId="37677" sId="4">
    <oc r="D57">
      <v>5970</v>
    </oc>
    <nc r="D57">
      <v>6055</v>
    </nc>
  </rcc>
  <rcc rId="37678" sId="4">
    <oc r="D58">
      <v>29410</v>
    </oc>
    <nc r="D58">
      <v>29675</v>
    </nc>
  </rcc>
  <rcc rId="37679" sId="4">
    <oc r="D59">
      <v>13505</v>
    </oc>
    <nc r="D59">
      <v>13675</v>
    </nc>
  </rcc>
  <rcc rId="37680" sId="4">
    <oc r="E7">
      <v>8390</v>
    </oc>
    <nc r="E7"/>
  </rcc>
  <rcc rId="37681" sId="4">
    <oc r="E8">
      <v>53465</v>
    </oc>
    <nc r="E8"/>
  </rcc>
  <rcc rId="37682" sId="4">
    <oc r="E9">
      <v>6455</v>
    </oc>
    <nc r="E9"/>
  </rcc>
  <rcc rId="37683" sId="4">
    <oc r="E10">
      <v>24105</v>
    </oc>
    <nc r="E10"/>
  </rcc>
  <rcc rId="37684" sId="4">
    <oc r="E11">
      <v>14140</v>
    </oc>
    <nc r="E11"/>
  </rcc>
  <rcc rId="37685" sId="4">
    <oc r="E12">
      <v>46705</v>
    </oc>
    <nc r="E12"/>
  </rcc>
  <rcc rId="37686" sId="4">
    <oc r="E13">
      <v>17865</v>
    </oc>
    <nc r="E13"/>
  </rcc>
  <rcc rId="37687" sId="4">
    <oc r="E14">
      <v>9675</v>
    </oc>
    <nc r="E14"/>
  </rcc>
  <rcc rId="37688" sId="4">
    <oc r="E15">
      <v>28750</v>
    </oc>
    <nc r="E15"/>
  </rcc>
  <rcc rId="37689" sId="4">
    <oc r="E16">
      <v>30465</v>
    </oc>
    <nc r="E16"/>
  </rcc>
  <rcc rId="37690" sId="4">
    <oc r="E17">
      <v>31660</v>
    </oc>
    <nc r="E17"/>
  </rcc>
  <rcc rId="37691" sId="4">
    <oc r="E18">
      <v>34420</v>
    </oc>
    <nc r="E18"/>
  </rcc>
  <rcc rId="37692" sId="4">
    <oc r="E19">
      <v>54825</v>
    </oc>
    <nc r="E19"/>
  </rcc>
  <rcc rId="37693" sId="4">
    <oc r="E20">
      <v>4670</v>
    </oc>
    <nc r="E20"/>
  </rcc>
  <rcc rId="37694" sId="4">
    <oc r="E21">
      <v>9610</v>
    </oc>
    <nc r="E21"/>
  </rcc>
  <rcc rId="37695" sId="4">
    <oc r="E22">
      <v>22860</v>
    </oc>
    <nc r="E22"/>
  </rcc>
  <rcc rId="37696" sId="4">
    <oc r="E23">
      <v>49495</v>
    </oc>
    <nc r="E23"/>
  </rcc>
  <rcc rId="37697" sId="4">
    <oc r="E24">
      <v>31540</v>
    </oc>
    <nc r="E24"/>
  </rcc>
  <rcc rId="37698" sId="4">
    <oc r="E25">
      <v>35400</v>
    </oc>
    <nc r="E25"/>
  </rcc>
  <rcc rId="37699" sId="4">
    <oc r="E26">
      <v>17610</v>
    </oc>
    <nc r="E26"/>
  </rcc>
  <rcc rId="37700" sId="4">
    <oc r="E27">
      <v>15740</v>
    </oc>
    <nc r="E27"/>
  </rcc>
  <rcc rId="37701" sId="4">
    <oc r="E28">
      <v>58595</v>
    </oc>
    <nc r="E28"/>
  </rcc>
  <rcc rId="37702" sId="4">
    <oc r="E29">
      <v>35030</v>
    </oc>
    <nc r="E29"/>
  </rcc>
  <rcc rId="37703" sId="4">
    <oc r="E30">
      <v>20</v>
    </oc>
    <nc r="E30"/>
  </rcc>
  <rcc rId="37704" sId="4">
    <oc r="E31">
      <v>22475</v>
    </oc>
    <nc r="E31"/>
  </rcc>
  <rcc rId="37705" sId="4">
    <oc r="E32">
      <v>30870</v>
    </oc>
    <nc r="E32"/>
  </rcc>
  <rcc rId="37706" sId="4">
    <oc r="E33">
      <v>38815</v>
    </oc>
    <nc r="E33"/>
  </rcc>
  <rcc rId="37707" sId="4">
    <oc r="E34">
      <v>20215</v>
    </oc>
    <nc r="E34"/>
  </rcc>
  <rcc rId="37708" sId="4">
    <oc r="E36">
      <v>50000</v>
    </oc>
    <nc r="E36"/>
  </rcc>
  <rcc rId="37709" sId="4">
    <oc r="E37">
      <v>39605</v>
    </oc>
    <nc r="E37"/>
  </rcc>
  <rcc rId="37710" sId="4">
    <oc r="E38">
      <v>12940</v>
    </oc>
    <nc r="E38"/>
  </rcc>
  <rcc rId="37711" sId="4">
    <oc r="E39">
      <v>42800</v>
    </oc>
    <nc r="E39"/>
  </rcc>
  <rcc rId="37712" sId="4">
    <oc r="E40">
      <v>38265</v>
    </oc>
    <nc r="E40"/>
  </rcc>
  <rcc rId="37713" sId="4">
    <oc r="E41">
      <v>5025</v>
    </oc>
    <nc r="E41"/>
  </rcc>
  <rcc rId="37714" sId="4">
    <oc r="E42">
      <v>102545</v>
    </oc>
    <nc r="E42"/>
  </rcc>
  <rcc rId="37715" sId="4">
    <oc r="E43">
      <v>10575</v>
    </oc>
    <nc r="E43"/>
  </rcc>
  <rcc rId="37716" sId="4">
    <oc r="E44">
      <v>2800</v>
    </oc>
    <nc r="E44"/>
  </rcc>
  <rcc rId="37717" sId="4">
    <oc r="E45">
      <v>88615</v>
    </oc>
    <nc r="E45"/>
  </rcc>
  <rcc rId="37718" sId="4">
    <oc r="E46">
      <v>9415</v>
    </oc>
    <nc r="E46"/>
  </rcc>
  <rcc rId="37719" sId="4">
    <oc r="E47">
      <v>11875</v>
    </oc>
    <nc r="E47"/>
  </rcc>
  <rcc rId="37720" sId="4">
    <oc r="E48">
      <v>54790</v>
    </oc>
    <nc r="E48"/>
  </rcc>
  <rcc rId="37721" sId="4">
    <oc r="E49">
      <v>15160</v>
    </oc>
    <nc r="E49"/>
  </rcc>
  <rcc rId="37722" sId="4">
    <oc r="E50">
      <v>32745</v>
    </oc>
    <nc r="E50"/>
  </rcc>
  <rcc rId="37723" sId="4">
    <oc r="E51">
      <v>16515</v>
    </oc>
    <nc r="E51"/>
  </rcc>
  <rcc rId="37724" sId="4">
    <oc r="E52">
      <v>10115</v>
    </oc>
    <nc r="E52"/>
  </rcc>
  <rcc rId="37725" sId="4">
    <oc r="E53">
      <v>20295</v>
    </oc>
    <nc r="E53"/>
  </rcc>
  <rcc rId="37726" sId="4">
    <oc r="E54">
      <v>6215</v>
    </oc>
    <nc r="E54"/>
  </rcc>
  <rcc rId="37727" sId="4">
    <oc r="E55">
      <v>55420</v>
    </oc>
    <nc r="E55"/>
  </rcc>
  <rcc rId="37728" sId="4">
    <oc r="E56">
      <v>53595</v>
    </oc>
    <nc r="E56"/>
  </rcc>
  <rcc rId="37729" sId="4">
    <oc r="E57">
      <v>6055</v>
    </oc>
    <nc r="E57"/>
  </rcc>
  <rcc rId="37730" sId="4">
    <oc r="E58">
      <v>29675</v>
    </oc>
    <nc r="E58"/>
  </rcc>
  <rcc rId="37731" sId="4">
    <oc r="E59">
      <v>13675</v>
    </oc>
    <nc r="E59"/>
  </rcc>
  <rcc rId="37732" sId="3">
    <oc r="E2" t="inlineStr">
      <is>
        <t>Ноябрь</t>
      </is>
    </oc>
    <nc r="E2" t="inlineStr">
      <is>
        <t>Декабрь</t>
      </is>
    </nc>
  </rcc>
  <rcc rId="37733" sId="4">
    <oc r="E2" t="inlineStr">
      <is>
        <t>Ноябрь</t>
      </is>
    </oc>
    <nc r="E2" t="inlineStr">
      <is>
        <t>Декабрь</t>
      </is>
    </nc>
  </rcc>
  <rcc rId="37734" sId="3">
    <oc r="D7">
      <v>13630</v>
    </oc>
    <nc r="D7">
      <v>13945</v>
    </nc>
  </rcc>
  <rcc rId="37735" sId="3">
    <oc r="D8">
      <v>920</v>
    </oc>
    <nc r="D8">
      <v>965</v>
    </nc>
  </rcc>
  <rcc rId="37736" sId="3">
    <oc r="D9">
      <v>15480</v>
    </oc>
    <nc r="D9">
      <v>15590</v>
    </nc>
  </rcc>
  <rcc rId="37737" sId="3">
    <oc r="D10">
      <v>14420</v>
    </oc>
    <nc r="D10">
      <v>14640</v>
    </nc>
  </rcc>
  <rcc rId="37738" sId="3">
    <oc r="D11">
      <v>930</v>
    </oc>
    <nc r="D11">
      <v>945</v>
    </nc>
  </rcc>
  <rcc rId="37739" sId="3">
    <oc r="D12">
      <v>29280</v>
    </oc>
    <nc r="D12">
      <v>29410</v>
    </nc>
  </rcc>
  <rcc rId="37740" sId="3">
    <oc r="D13">
      <v>11790</v>
    </oc>
    <nc r="D13">
      <v>12030</v>
    </nc>
  </rcc>
  <rcc rId="37741" sId="3">
    <oc r="D14">
      <v>19220</v>
    </oc>
    <nc r="D14">
      <v>19380</v>
    </nc>
  </rcc>
  <rcc rId="37742" sId="3">
    <oc r="D15">
      <v>4585</v>
    </oc>
    <nc r="D15">
      <v>4855</v>
    </nc>
  </rcc>
  <rcc rId="37743" sId="3">
    <oc r="D16">
      <v>77845</v>
    </oc>
    <nc r="D16">
      <v>78040</v>
    </nc>
  </rcc>
  <rcc rId="37744" sId="3">
    <oc r="D17">
      <v>41800</v>
    </oc>
    <nc r="D17">
      <v>42335</v>
    </nc>
  </rcc>
  <rcc rId="37745" sId="3">
    <oc r="D18">
      <v>15870</v>
    </oc>
    <nc r="D18">
      <v>16035</v>
    </nc>
  </rcc>
  <rcc rId="37746" sId="3">
    <oc r="D19">
      <v>156610</v>
    </oc>
    <nc r="D19">
      <v>157630</v>
    </nc>
  </rcc>
  <rcc rId="37747" sId="3">
    <oc r="D20">
      <v>6145</v>
    </oc>
    <nc r="D20">
      <v>6170</v>
    </nc>
  </rcc>
  <rcc rId="37748" sId="3">
    <oc r="D21">
      <v>14135</v>
    </oc>
    <nc r="D21">
      <v>14370</v>
    </nc>
  </rcc>
  <rcc rId="37749" sId="3">
    <oc r="D22">
      <v>13465</v>
    </oc>
    <nc r="D22">
      <v>13610</v>
    </nc>
  </rcc>
  <rcc rId="37750" sId="3">
    <oc r="D23">
      <v>38510</v>
    </oc>
    <nc r="D23">
      <v>38665</v>
    </nc>
  </rcc>
  <rcc rId="37751" sId="3">
    <oc r="D24">
      <v>54105</v>
    </oc>
    <nc r="D24">
      <v>54260</v>
    </nc>
  </rcc>
  <rcc rId="37752" sId="3">
    <oc r="D25">
      <v>12165</v>
    </oc>
    <nc r="D25">
      <v>12240</v>
    </nc>
  </rcc>
  <rcc rId="37753" sId="3">
    <oc r="D27">
      <v>37265</v>
    </oc>
    <nc r="D27">
      <v>38635</v>
    </nc>
  </rcc>
  <rcc rId="37754" sId="3">
    <oc r="D28">
      <v>32330</v>
    </oc>
    <nc r="D28">
      <v>32515</v>
    </nc>
  </rcc>
  <rcc rId="37755" sId="3">
    <oc r="D29">
      <v>32910</v>
    </oc>
    <nc r="D29">
      <v>33095</v>
    </nc>
  </rcc>
  <rcc rId="37756" sId="3">
    <oc r="D30">
      <v>31995</v>
    </oc>
    <nc r="D30">
      <v>32380</v>
    </nc>
  </rcc>
  <rcc rId="37757" sId="3">
    <oc r="D31">
      <v>65855</v>
    </oc>
    <nc r="D31">
      <v>66405</v>
    </nc>
  </rcc>
  <rcc rId="37758" sId="3">
    <oc r="E7">
      <v>13945</v>
    </oc>
    <nc r="E7"/>
  </rcc>
  <rcc rId="37759" sId="3">
    <oc r="E8">
      <v>965</v>
    </oc>
    <nc r="E8"/>
  </rcc>
  <rcc rId="37760" sId="3">
    <oc r="E9">
      <v>15590</v>
    </oc>
    <nc r="E9"/>
  </rcc>
  <rcc rId="37761" sId="3">
    <oc r="E10">
      <v>14640</v>
    </oc>
    <nc r="E10"/>
  </rcc>
  <rcc rId="37762" sId="3">
    <oc r="E11">
      <v>945</v>
    </oc>
    <nc r="E11"/>
  </rcc>
  <rcc rId="37763" sId="3">
    <oc r="E12">
      <v>29410</v>
    </oc>
    <nc r="E12"/>
  </rcc>
  <rcc rId="37764" sId="3">
    <oc r="E13">
      <v>12030</v>
    </oc>
    <nc r="E13"/>
  </rcc>
  <rcc rId="37765" sId="3">
    <oc r="E14">
      <v>19380</v>
    </oc>
    <nc r="E14"/>
  </rcc>
  <rcc rId="37766" sId="3">
    <oc r="E15">
      <v>4855</v>
    </oc>
    <nc r="E15"/>
  </rcc>
  <rcc rId="37767" sId="3">
    <oc r="E16">
      <v>78040</v>
    </oc>
    <nc r="E16"/>
  </rcc>
  <rcc rId="37768" sId="3">
    <oc r="E17">
      <v>42335</v>
    </oc>
    <nc r="E17"/>
  </rcc>
  <rcc rId="37769" sId="3">
    <oc r="E18">
      <v>16035</v>
    </oc>
    <nc r="E18"/>
  </rcc>
  <rcc rId="37770" sId="3">
    <oc r="E19">
      <v>157630</v>
    </oc>
    <nc r="E19"/>
  </rcc>
  <rcc rId="37771" sId="3">
    <oc r="E20">
      <v>6170</v>
    </oc>
    <nc r="E20"/>
  </rcc>
  <rcc rId="37772" sId="3">
    <oc r="E21">
      <v>14370</v>
    </oc>
    <nc r="E21"/>
  </rcc>
  <rcc rId="37773" sId="3">
    <oc r="E22">
      <v>13610</v>
    </oc>
    <nc r="E22"/>
  </rcc>
  <rcc rId="37774" sId="3">
    <oc r="E23">
      <v>38665</v>
    </oc>
    <nc r="E23"/>
  </rcc>
  <rcc rId="37775" sId="3">
    <oc r="E24">
      <v>54260</v>
    </oc>
    <nc r="E24"/>
  </rcc>
  <rcc rId="37776" sId="3">
    <oc r="E25">
      <v>12240</v>
    </oc>
    <nc r="E25"/>
  </rcc>
  <rcc rId="37777" sId="3">
    <oc r="E26">
      <v>15</v>
    </oc>
    <nc r="E26"/>
  </rcc>
  <rcc rId="37778" sId="3">
    <oc r="E27">
      <v>38635</v>
    </oc>
    <nc r="E27"/>
  </rcc>
  <rcc rId="37779" sId="3">
    <oc r="E28">
      <v>32515</v>
    </oc>
    <nc r="E28"/>
  </rcc>
  <rcc rId="37780" sId="3">
    <oc r="E29">
      <v>33095</v>
    </oc>
    <nc r="E29"/>
  </rcc>
  <rcc rId="37781" sId="3">
    <oc r="E30">
      <v>32380</v>
    </oc>
    <nc r="E30"/>
  </rcc>
  <rcc rId="37782" sId="3">
    <oc r="E31">
      <v>66405</v>
    </oc>
    <nc r="E31"/>
  </rcc>
  <rcc rId="37783" sId="2">
    <oc r="E2" t="inlineStr">
      <is>
        <t>Ноябрь</t>
      </is>
    </oc>
    <nc r="E2" t="inlineStr">
      <is>
        <t>Декабрь</t>
      </is>
    </nc>
  </rcc>
  <rcc rId="37784" sId="2">
    <oc r="D6">
      <v>1330</v>
    </oc>
    <nc r="D6">
      <v>1435</v>
    </nc>
  </rcc>
  <rcc rId="37785" sId="2">
    <oc r="D7">
      <v>23605</v>
    </oc>
    <nc r="D7">
      <v>23820</v>
    </nc>
  </rcc>
  <rcc rId="37786" sId="2">
    <oc r="D8">
      <v>21040</v>
    </oc>
    <nc r="D8">
      <v>21190</v>
    </nc>
  </rcc>
  <rcc rId="37787" sId="2">
    <oc r="D9">
      <v>26745</v>
    </oc>
    <nc r="D9">
      <v>27610</v>
    </nc>
  </rcc>
  <rcc rId="37788" sId="2">
    <oc r="D11">
      <v>27245</v>
    </oc>
    <nc r="D11">
      <v>27320</v>
    </nc>
  </rcc>
  <rcc rId="37789" sId="2">
    <oc r="D12">
      <v>20650</v>
    </oc>
    <nc r="D12">
      <v>20785</v>
    </nc>
  </rcc>
  <rcc rId="37790" sId="2">
    <oc r="D13">
      <v>32010</v>
    </oc>
    <nc r="D13">
      <v>32320</v>
    </nc>
  </rcc>
  <rcc rId="37791" sId="2">
    <oc r="D14">
      <v>22050</v>
    </oc>
    <nc r="D14">
      <v>22220</v>
    </nc>
  </rcc>
  <rcc rId="37792" sId="2">
    <oc r="D15">
      <v>41835</v>
    </oc>
    <nc r="D15">
      <v>42195</v>
    </nc>
  </rcc>
  <rcc rId="37793" sId="2">
    <oc r="D16">
      <v>43570</v>
    </oc>
    <nc r="D16">
      <v>43605</v>
    </nc>
  </rcc>
  <rcc rId="37794" sId="2">
    <oc r="D17">
      <v>36375</v>
    </oc>
    <nc r="D17">
      <v>36865</v>
    </nc>
  </rcc>
  <rcc rId="37795" sId="2">
    <oc r="D18">
      <v>17610</v>
    </oc>
    <nc r="D18">
      <v>17805</v>
    </nc>
  </rcc>
  <rcc rId="37796" sId="2">
    <oc r="D19">
      <v>2830</v>
    </oc>
    <nc r="D19">
      <v>2885</v>
    </nc>
  </rcc>
  <rcc rId="37797" sId="2">
    <oc r="D20">
      <v>2790</v>
    </oc>
    <nc r="D20">
      <v>2885</v>
    </nc>
  </rcc>
  <rcc rId="37798" sId="2">
    <oc r="D21">
      <v>29210</v>
    </oc>
    <nc r="D21">
      <v>29430</v>
    </nc>
  </rcc>
  <rcc rId="37799" sId="2">
    <oc r="D22">
      <v>7715</v>
    </oc>
    <nc r="D22">
      <v>7865</v>
    </nc>
  </rcc>
  <rcc rId="37800" sId="2">
    <oc r="D23">
      <v>1125</v>
    </oc>
    <nc r="D23">
      <v>1310</v>
    </nc>
  </rcc>
  <rcc rId="37801" sId="2">
    <oc r="D24">
      <v>9140</v>
    </oc>
    <nc r="D24">
      <v>9390</v>
    </nc>
  </rcc>
  <rcc rId="37802" sId="2">
    <oc r="D25">
      <v>14665</v>
    </oc>
    <nc r="D25">
      <v>14805</v>
    </nc>
  </rcc>
  <rcc rId="37803" sId="2">
    <oc r="D26">
      <v>13875</v>
    </oc>
    <nc r="D26">
      <v>14075</v>
    </nc>
  </rcc>
  <rcc rId="37804" sId="2">
    <oc r="D27">
      <v>50455</v>
    </oc>
    <nc r="D27">
      <v>50535</v>
    </nc>
  </rcc>
  <rcc rId="37805" sId="2">
    <oc r="D28">
      <v>12410</v>
    </oc>
    <nc r="D28">
      <v>12520</v>
    </nc>
  </rcc>
  <rcc rId="37806" sId="2">
    <oc r="D29">
      <v>64510</v>
    </oc>
    <nc r="D29">
      <v>65630</v>
    </nc>
  </rcc>
  <rcc rId="37807" sId="2">
    <oc r="D30">
      <v>8865</v>
    </oc>
    <nc r="D30">
      <v>9060</v>
    </nc>
  </rcc>
  <rcc rId="37808" sId="2">
    <oc r="D31">
      <v>2510</v>
    </oc>
    <nc r="D31">
      <v>2520</v>
    </nc>
  </rcc>
  <rcc rId="37809" sId="2">
    <oc r="D32">
      <v>26095</v>
    </oc>
    <nc r="D32">
      <v>26275</v>
    </nc>
  </rcc>
  <rcc rId="37810" sId="2">
    <oc r="D33">
      <v>0</v>
    </oc>
    <nc r="D33">
      <v>135</v>
    </nc>
  </rcc>
  <rcc rId="37811" sId="2">
    <oc r="D34">
      <v>49330</v>
    </oc>
    <nc r="D34">
      <v>49710</v>
    </nc>
  </rcc>
  <rcc rId="37812" sId="2">
    <oc r="D35">
      <v>56830</v>
    </oc>
    <nc r="D35">
      <v>56975</v>
    </nc>
  </rcc>
  <rcc rId="37813" sId="2">
    <oc r="D36">
      <v>14800</v>
    </oc>
    <nc r="D36">
      <v>14940</v>
    </nc>
  </rcc>
  <rcc rId="37814" sId="2">
    <oc r="D37">
      <v>36965</v>
    </oc>
    <nc r="D37">
      <v>37310</v>
    </nc>
  </rcc>
  <rcc rId="37815" sId="2">
    <oc r="D38">
      <v>43995</v>
    </oc>
    <nc r="D38">
      <v>44560</v>
    </nc>
  </rcc>
  <rcc rId="37816" sId="2">
    <oc r="D39">
      <v>32645</v>
    </oc>
    <nc r="D39">
      <v>32975</v>
    </nc>
  </rcc>
  <rcc rId="37817" sId="2">
    <oc r="D40">
      <v>30445</v>
    </oc>
    <nc r="D40">
      <v>30685</v>
    </nc>
  </rcc>
  <rcc rId="37818" sId="2">
    <oc r="D41">
      <v>32145</v>
    </oc>
    <nc r="D41">
      <v>32445</v>
    </nc>
  </rcc>
  <rcc rId="37819" sId="2">
    <oc r="D42">
      <v>31480</v>
    </oc>
    <nc r="D42">
      <v>31595</v>
    </nc>
  </rcc>
  <rcc rId="37820" sId="2">
    <oc r="D43">
      <v>6630</v>
    </oc>
    <nc r="D43">
      <v>6790</v>
    </nc>
  </rcc>
  <rcc rId="37821" sId="2">
    <oc r="D44">
      <v>35795</v>
    </oc>
    <nc r="D44">
      <v>36195</v>
    </nc>
  </rcc>
  <rcc rId="37822" sId="2">
    <oc r="D45">
      <v>24980</v>
    </oc>
    <nc r="D45">
      <v>25330</v>
    </nc>
  </rcc>
  <rcc rId="37823" sId="2">
    <oc r="D46">
      <v>43405</v>
    </oc>
    <nc r="D46">
      <v>43745</v>
    </nc>
  </rcc>
  <rcc rId="37824" sId="2">
    <oc r="D47">
      <v>53775</v>
    </oc>
    <nc r="D47">
      <v>54045</v>
    </nc>
  </rcc>
  <rcc rId="37825" sId="2">
    <oc r="D48">
      <v>42270</v>
    </oc>
    <nc r="D48">
      <v>42410</v>
    </nc>
  </rcc>
  <rcc rId="37826" sId="2">
    <oc r="D49">
      <v>89825</v>
    </oc>
    <nc r="D49">
      <v>90060</v>
    </nc>
  </rcc>
  <rcc rId="37827" sId="2">
    <oc r="D50">
      <v>79730</v>
    </oc>
    <nc r="D50">
      <v>80335</v>
    </nc>
  </rcc>
  <rcc rId="37828" sId="2">
    <oc r="D51">
      <v>10395</v>
    </oc>
    <nc r="D51">
      <v>10585</v>
    </nc>
  </rcc>
  <rcc rId="37829" sId="2">
    <oc r="D52">
      <v>11890</v>
    </oc>
    <nc r="D52">
      <v>11995</v>
    </nc>
  </rcc>
  <rcc rId="37830" sId="2">
    <oc r="D53">
      <v>21230</v>
    </oc>
    <nc r="D53">
      <v>21530</v>
    </nc>
  </rcc>
  <rcc rId="37831" sId="2">
    <oc r="D54">
      <v>12020</v>
    </oc>
    <nc r="D54">
      <v>12290</v>
    </nc>
  </rcc>
  <rcc rId="37832" sId="2">
    <oc r="D55">
      <v>45295</v>
    </oc>
    <nc r="D55">
      <v>45465</v>
    </nc>
  </rcc>
  <rcc rId="37833" sId="2">
    <oc r="D56">
      <v>11605</v>
    </oc>
    <nc r="D56">
      <v>11805</v>
    </nc>
  </rcc>
  <rcc rId="37834" sId="2">
    <oc r="D57">
      <v>0</v>
    </oc>
    <nc r="D57">
      <v>55</v>
    </nc>
  </rcc>
  <rcc rId="37835" sId="2">
    <oc r="D58">
      <v>23945</v>
    </oc>
    <nc r="D58">
      <v>24125</v>
    </nc>
  </rcc>
  <rcc rId="37836" sId="2">
    <oc r="D59">
      <v>23425</v>
    </oc>
    <nc r="D59">
      <v>23615</v>
    </nc>
  </rcc>
  <rcc rId="37837" sId="2">
    <oc r="D60">
      <v>13260</v>
    </oc>
    <nc r="D60">
      <v>13280</v>
    </nc>
  </rcc>
  <rcc rId="37838" sId="2">
    <oc r="D61">
      <v>71195</v>
    </oc>
    <nc r="D61">
      <v>71420</v>
    </nc>
  </rcc>
  <rcc rId="37839" sId="2">
    <oc r="D62">
      <v>14375</v>
    </oc>
    <nc r="D62">
      <v>14590</v>
    </nc>
  </rcc>
  <rcc rId="37840" sId="2">
    <oc r="D63">
      <v>2155</v>
    </oc>
    <nc r="D63">
      <v>2160</v>
    </nc>
  </rcc>
  <rcc rId="37841" sId="2">
    <oc r="D64">
      <v>20610</v>
    </oc>
    <nc r="D64">
      <v>20730</v>
    </nc>
  </rcc>
  <rcc rId="37842" sId="2">
    <oc r="D65">
      <v>67665</v>
    </oc>
    <nc r="D65">
      <v>68230</v>
    </nc>
  </rcc>
  <rcc rId="37843" sId="2">
    <oc r="D66">
      <v>32325</v>
    </oc>
    <nc r="D66">
      <v>32790</v>
    </nc>
  </rcc>
  <rcc rId="37844" sId="2">
    <oc r="D67">
      <v>8120</v>
    </oc>
    <nc r="D67">
      <v>8200</v>
    </nc>
  </rcc>
  <rcc rId="37845" sId="2">
    <oc r="D68">
      <v>27725</v>
    </oc>
    <nc r="D68">
      <v>28065</v>
    </nc>
  </rcc>
  <rcc rId="37846" sId="2">
    <oc r="D69">
      <v>56010</v>
    </oc>
    <nc r="D69">
      <v>56255</v>
    </nc>
  </rcc>
  <rcc rId="37847" sId="2">
    <oc r="D70">
      <v>87555</v>
    </oc>
    <nc r="D70">
      <v>87990</v>
    </nc>
  </rcc>
  <rcc rId="37848" sId="2">
    <oc r="D71">
      <v>37290</v>
    </oc>
    <nc r="D71">
      <v>37415</v>
    </nc>
  </rcc>
  <rcc rId="37849" sId="2">
    <oc r="D72">
      <v>6640</v>
    </oc>
    <nc r="D72">
      <v>6820</v>
    </nc>
  </rcc>
  <rcc rId="37850" sId="2">
    <oc r="D73">
      <v>58315</v>
    </oc>
    <nc r="D73">
      <v>58890</v>
    </nc>
  </rcc>
  <rcc rId="37851" sId="2">
    <oc r="D74">
      <v>9990</v>
    </oc>
    <nc r="D74">
      <v>10015</v>
    </nc>
  </rcc>
  <rcc rId="37852" sId="2">
    <oc r="D76">
      <v>26815</v>
    </oc>
    <nc r="D76">
      <v>26985</v>
    </nc>
  </rcc>
  <rcc rId="37853" sId="2">
    <oc r="D77">
      <v>19685</v>
    </oc>
    <nc r="D77">
      <v>19990</v>
    </nc>
  </rcc>
  <rcc rId="37854" sId="2">
    <oc r="D78">
      <v>37745</v>
    </oc>
    <nc r="D78">
      <v>38155</v>
    </nc>
  </rcc>
  <rcc rId="37855" sId="2">
    <oc r="D79">
      <v>8330</v>
    </oc>
    <nc r="D79">
      <v>8350</v>
    </nc>
  </rcc>
  <rcc rId="37856" sId="2">
    <oc r="D80">
      <v>28765</v>
    </oc>
    <nc r="D80">
      <v>28885</v>
    </nc>
  </rcc>
  <rcc rId="37857" sId="2">
    <oc r="D81">
      <v>11115</v>
    </oc>
    <nc r="D81">
      <v>11255</v>
    </nc>
  </rcc>
  <rcc rId="37858" sId="2">
    <oc r="D82">
      <v>0</v>
    </oc>
    <nc r="D82">
      <v>55</v>
    </nc>
  </rcc>
  <rcc rId="37859" sId="2">
    <oc r="D83">
      <v>7945</v>
    </oc>
    <nc r="D83">
      <v>7990</v>
    </nc>
  </rcc>
  <rcc rId="37860" sId="2">
    <oc r="D84">
      <v>13195</v>
    </oc>
    <nc r="D84">
      <v>13345</v>
    </nc>
  </rcc>
  <rcc rId="37861" sId="2">
    <oc r="D85">
      <v>9745</v>
    </oc>
    <nc r="D85">
      <v>9925</v>
    </nc>
  </rcc>
  <rcc rId="37862" sId="2">
    <oc r="D86">
      <v>37960</v>
    </oc>
    <nc r="D86">
      <v>38645</v>
    </nc>
  </rcc>
  <rcc rId="37863" sId="2">
    <oc r="D87">
      <v>35990</v>
    </oc>
    <nc r="D87">
      <v>36080</v>
    </nc>
  </rcc>
  <rcc rId="37864" sId="2">
    <oc r="D88">
      <v>19375</v>
    </oc>
    <nc r="D88">
      <v>19465</v>
    </nc>
  </rcc>
  <rcc rId="37865" sId="2">
    <oc r="D89">
      <v>68490</v>
    </oc>
    <nc r="D89">
      <v>68710</v>
    </nc>
  </rcc>
  <rcc rId="37866" sId="2">
    <oc r="D90">
      <v>61475</v>
    </oc>
    <nc r="D90">
      <v>61680</v>
    </nc>
  </rcc>
  <rcc rId="37867" sId="2">
    <oc r="D91">
      <v>14500</v>
    </oc>
    <nc r="D91">
      <v>14740</v>
    </nc>
  </rcc>
  <rcc rId="37868" sId="2">
    <oc r="D92">
      <v>12685</v>
    </oc>
    <nc r="D92">
      <v>12830</v>
    </nc>
  </rcc>
  <rcc rId="37869" sId="2">
    <oc r="D94">
      <v>37890</v>
    </oc>
    <nc r="D94">
      <v>38150</v>
    </nc>
  </rcc>
  <rcc rId="37870" sId="2">
    <oc r="D95">
      <v>14750</v>
    </oc>
    <nc r="D95">
      <v>15085</v>
    </nc>
  </rcc>
  <rcc rId="37871" sId="2">
    <oc r="D96">
      <v>42090</v>
    </oc>
    <nc r="D96">
      <v>42250</v>
    </nc>
  </rcc>
  <rcc rId="37872" sId="2">
    <oc r="D97">
      <v>25525</v>
    </oc>
    <nc r="D97">
      <v>25645</v>
    </nc>
  </rcc>
  <rcc rId="37873" sId="2">
    <oc r="D98">
      <v>11445</v>
    </oc>
    <nc r="D98">
      <v>11715</v>
    </nc>
  </rcc>
  <rcc rId="37874" sId="2">
    <oc r="D99">
      <v>12955</v>
    </oc>
    <nc r="D99">
      <v>13055</v>
    </nc>
  </rcc>
  <rcc rId="37875" sId="2">
    <oc r="D100">
      <v>5075</v>
    </oc>
    <nc r="D100">
      <v>5205</v>
    </nc>
  </rcc>
  <rcc rId="37876" sId="2">
    <oc r="D101">
      <v>14685</v>
    </oc>
    <nc r="D101">
      <v>14880</v>
    </nc>
  </rcc>
  <rcc rId="37877" sId="2">
    <oc r="D102">
      <v>53340</v>
    </oc>
    <nc r="D102">
      <v>53585</v>
    </nc>
  </rcc>
  <rcc rId="37878" sId="2">
    <oc r="D103">
      <v>6640</v>
    </oc>
    <nc r="D103">
      <v>6700</v>
    </nc>
  </rcc>
  <rcc rId="37879" sId="2">
    <oc r="D104">
      <v>23295</v>
    </oc>
    <nc r="D104">
      <v>23450</v>
    </nc>
  </rcc>
  <rcc rId="37880" sId="2">
    <oc r="D105">
      <v>21100</v>
    </oc>
    <nc r="D105">
      <v>21220</v>
    </nc>
  </rcc>
  <rcc rId="37881" sId="2">
    <oc r="D106">
      <v>93570</v>
    </oc>
    <nc r="D106">
      <v>94125</v>
    </nc>
  </rcc>
  <rcc rId="37882" sId="2">
    <oc r="D108">
      <v>30845</v>
    </oc>
    <nc r="D108">
      <v>31115</v>
    </nc>
  </rcc>
  <rcc rId="37883" sId="2">
    <oc r="D109">
      <v>22420</v>
    </oc>
    <nc r="D109">
      <v>22890</v>
    </nc>
  </rcc>
  <rcc rId="37884" sId="2">
    <oc r="D110">
      <v>11645</v>
    </oc>
    <nc r="D110">
      <v>11960</v>
    </nc>
  </rcc>
  <rcc rId="37885" sId="2">
    <oc r="D111">
      <v>24740</v>
    </oc>
    <nc r="D111">
      <v>24880</v>
    </nc>
  </rcc>
  <rcc rId="37886" sId="2">
    <oc r="D112">
      <v>17295</v>
    </oc>
    <nc r="D112">
      <v>17395</v>
    </nc>
  </rcc>
  <rcc rId="37887" sId="2">
    <oc r="D113">
      <v>57475</v>
    </oc>
    <nc r="D113">
      <v>57715</v>
    </nc>
  </rcc>
  <rcc rId="37888" sId="2">
    <oc r="D114">
      <v>16235</v>
    </oc>
    <nc r="D114">
      <v>16380</v>
    </nc>
  </rcc>
  <rcc rId="37889" sId="2">
    <oc r="D115">
      <v>49405</v>
    </oc>
    <nc r="D115">
      <v>49590</v>
    </nc>
  </rcc>
  <rcc rId="37890" sId="2">
    <oc r="D116">
      <v>21210</v>
    </oc>
    <nc r="D116">
      <v>21270</v>
    </nc>
  </rcc>
  <rcc rId="37891" sId="2">
    <oc r="D117">
      <v>8645</v>
    </oc>
    <nc r="D117">
      <v>8795</v>
    </nc>
  </rcc>
  <rcc rId="37892" sId="2">
    <oc r="E6">
      <v>1435</v>
    </oc>
    <nc r="E6"/>
  </rcc>
  <rcc rId="37893" sId="2">
    <oc r="E7">
      <v>23820</v>
    </oc>
    <nc r="E7"/>
  </rcc>
  <rcc rId="37894" sId="2">
    <oc r="E8">
      <v>21190</v>
    </oc>
    <nc r="E8"/>
  </rcc>
  <rcc rId="37895" sId="2">
    <oc r="E9">
      <v>27610</v>
    </oc>
    <nc r="E9"/>
  </rcc>
  <rcc rId="37896" sId="2">
    <oc r="E11">
      <v>27320</v>
    </oc>
    <nc r="E11"/>
  </rcc>
  <rcc rId="37897" sId="2">
    <oc r="E12">
      <v>20785</v>
    </oc>
    <nc r="E12"/>
  </rcc>
  <rcc rId="37898" sId="2">
    <oc r="E13">
      <v>32320</v>
    </oc>
    <nc r="E13"/>
  </rcc>
  <rcc rId="37899" sId="2">
    <oc r="E14">
      <v>22220</v>
    </oc>
    <nc r="E14"/>
  </rcc>
  <rcc rId="37900" sId="2">
    <oc r="E15">
      <v>42195</v>
    </oc>
    <nc r="E15"/>
  </rcc>
  <rcc rId="37901" sId="2">
    <oc r="E16">
      <v>43605</v>
    </oc>
    <nc r="E16"/>
  </rcc>
  <rcc rId="37902" sId="2">
    <oc r="E17">
      <v>36865</v>
    </oc>
    <nc r="E17"/>
  </rcc>
  <rcc rId="37903" sId="2">
    <oc r="E18">
      <v>17805</v>
    </oc>
    <nc r="E18"/>
  </rcc>
  <rcc rId="37904" sId="2">
    <oc r="E19">
      <v>2885</v>
    </oc>
    <nc r="E19"/>
  </rcc>
  <rcc rId="37905" sId="2">
    <oc r="E20">
      <v>2885</v>
    </oc>
    <nc r="E20"/>
  </rcc>
  <rcc rId="37906" sId="2">
    <oc r="E21">
      <v>29430</v>
    </oc>
    <nc r="E21"/>
  </rcc>
  <rcc rId="37907" sId="2">
    <oc r="E22">
      <v>7865</v>
    </oc>
    <nc r="E22"/>
  </rcc>
  <rcc rId="37908" sId="2">
    <oc r="E23">
      <v>1310</v>
    </oc>
    <nc r="E23"/>
  </rcc>
  <rcc rId="37909" sId="2">
    <oc r="E24">
      <v>9390</v>
    </oc>
    <nc r="E24"/>
  </rcc>
  <rcc rId="37910" sId="2">
    <oc r="E25">
      <v>14805</v>
    </oc>
    <nc r="E25"/>
  </rcc>
  <rcc rId="37911" sId="2">
    <oc r="E26">
      <v>14075</v>
    </oc>
    <nc r="E26"/>
  </rcc>
  <rcc rId="37912" sId="2">
    <oc r="E27">
      <v>50535</v>
    </oc>
    <nc r="E27"/>
  </rcc>
  <rcc rId="37913" sId="2">
    <oc r="E28">
      <v>12520</v>
    </oc>
    <nc r="E28"/>
  </rcc>
  <rcc rId="37914" sId="2">
    <oc r="E29">
      <v>65630</v>
    </oc>
    <nc r="E29"/>
  </rcc>
  <rcc rId="37915" sId="2">
    <oc r="E30">
      <v>9060</v>
    </oc>
    <nc r="E30"/>
  </rcc>
  <rcc rId="37916" sId="2">
    <oc r="E31">
      <v>2520</v>
    </oc>
    <nc r="E31"/>
  </rcc>
  <rcc rId="37917" sId="2">
    <oc r="E32">
      <v>26275</v>
    </oc>
    <nc r="E32"/>
  </rcc>
  <rcc rId="37918" sId="2">
    <oc r="E33">
      <v>135</v>
    </oc>
    <nc r="E33"/>
  </rcc>
  <rcc rId="37919" sId="2">
    <oc r="E34">
      <v>49710</v>
    </oc>
    <nc r="E34"/>
  </rcc>
  <rcc rId="37920" sId="2">
    <oc r="E35">
      <v>56975</v>
    </oc>
    <nc r="E35"/>
  </rcc>
  <rcc rId="37921" sId="2">
    <oc r="E36">
      <v>14940</v>
    </oc>
    <nc r="E36"/>
  </rcc>
  <rcc rId="37922" sId="2">
    <oc r="E37">
      <v>37310</v>
    </oc>
    <nc r="E37"/>
  </rcc>
  <rcc rId="37923" sId="2">
    <oc r="E38">
      <v>44560</v>
    </oc>
    <nc r="E38"/>
  </rcc>
  <rcc rId="37924" sId="2">
    <oc r="E39">
      <v>32975</v>
    </oc>
    <nc r="E39"/>
  </rcc>
  <rcc rId="37925" sId="2">
    <oc r="E40">
      <v>30685</v>
    </oc>
    <nc r="E40"/>
  </rcc>
  <rcc rId="37926" sId="2">
    <oc r="E41">
      <v>32445</v>
    </oc>
    <nc r="E41"/>
  </rcc>
  <rcc rId="37927" sId="2">
    <oc r="E42">
      <v>31595</v>
    </oc>
    <nc r="E42"/>
  </rcc>
  <rcc rId="37928" sId="2">
    <oc r="E43">
      <v>6790</v>
    </oc>
    <nc r="E43"/>
  </rcc>
  <rcc rId="37929" sId="2">
    <oc r="E44">
      <v>36195</v>
    </oc>
    <nc r="E44"/>
  </rcc>
  <rcc rId="37930" sId="2">
    <oc r="E45">
      <v>25330</v>
    </oc>
    <nc r="E45"/>
  </rcc>
  <rcc rId="37931" sId="2">
    <oc r="E46">
      <v>43745</v>
    </oc>
    <nc r="E46"/>
  </rcc>
  <rcc rId="37932" sId="2">
    <oc r="E47">
      <v>54045</v>
    </oc>
    <nc r="E47"/>
  </rcc>
  <rcc rId="37933" sId="2">
    <oc r="E48">
      <v>42410</v>
    </oc>
    <nc r="E48"/>
  </rcc>
  <rcc rId="37934" sId="2">
    <oc r="E49">
      <v>90060</v>
    </oc>
    <nc r="E49"/>
  </rcc>
  <rcc rId="37935" sId="2">
    <oc r="E50">
      <v>80335</v>
    </oc>
    <nc r="E50"/>
  </rcc>
  <rcc rId="37936" sId="2">
    <oc r="E51">
      <v>10585</v>
    </oc>
    <nc r="E51"/>
  </rcc>
  <rcc rId="37937" sId="2">
    <oc r="E52">
      <v>11995</v>
    </oc>
    <nc r="E52"/>
  </rcc>
  <rcc rId="37938" sId="2">
    <oc r="E53">
      <v>21530</v>
    </oc>
    <nc r="E53"/>
  </rcc>
  <rcc rId="37939" sId="2">
    <oc r="E54">
      <v>12290</v>
    </oc>
    <nc r="E54"/>
  </rcc>
  <rcc rId="37940" sId="2">
    <oc r="E55">
      <v>45465</v>
    </oc>
    <nc r="E55"/>
  </rcc>
  <rcc rId="37941" sId="2">
    <oc r="E56">
      <v>11805</v>
    </oc>
    <nc r="E56"/>
  </rcc>
  <rcc rId="37942" sId="2">
    <oc r="E57">
      <v>55</v>
    </oc>
    <nc r="E57"/>
  </rcc>
  <rcc rId="37943" sId="2">
    <oc r="E58">
      <v>24125</v>
    </oc>
    <nc r="E58"/>
  </rcc>
  <rcc rId="37944" sId="2">
    <oc r="E59">
      <v>23615</v>
    </oc>
    <nc r="E59"/>
  </rcc>
  <rcc rId="37945" sId="2">
    <oc r="E60">
      <v>13280</v>
    </oc>
    <nc r="E60"/>
  </rcc>
  <rcc rId="37946" sId="2">
    <oc r="E61">
      <v>71420</v>
    </oc>
    <nc r="E61"/>
  </rcc>
  <rcc rId="37947" sId="2">
    <oc r="E62">
      <v>14590</v>
    </oc>
    <nc r="E62"/>
  </rcc>
  <rcc rId="37948" sId="2">
    <oc r="E63">
      <v>2160</v>
    </oc>
    <nc r="E63"/>
  </rcc>
  <rcc rId="37949" sId="2">
    <oc r="E64">
      <v>20730</v>
    </oc>
    <nc r="E64"/>
  </rcc>
  <rcc rId="37950" sId="2">
    <oc r="E65">
      <v>68230</v>
    </oc>
    <nc r="E65"/>
  </rcc>
  <rcc rId="37951" sId="2">
    <oc r="E66">
      <v>32790</v>
    </oc>
    <nc r="E66"/>
  </rcc>
  <rcc rId="37952" sId="2">
    <oc r="E67">
      <v>8200</v>
    </oc>
    <nc r="E67"/>
  </rcc>
  <rcc rId="37953" sId="2">
    <oc r="E68">
      <v>28065</v>
    </oc>
    <nc r="E68"/>
  </rcc>
  <rcc rId="37954" sId="2">
    <oc r="E69">
      <v>56255</v>
    </oc>
    <nc r="E69"/>
  </rcc>
  <rcc rId="37955" sId="2">
    <oc r="E70">
      <v>87990</v>
    </oc>
    <nc r="E70"/>
  </rcc>
  <rcc rId="37956" sId="2">
    <oc r="E71">
      <v>37415</v>
    </oc>
    <nc r="E71"/>
  </rcc>
  <rcc rId="37957" sId="2">
    <oc r="E72">
      <v>6820</v>
    </oc>
    <nc r="E72"/>
  </rcc>
  <rcc rId="37958" sId="2">
    <oc r="E73">
      <v>58890</v>
    </oc>
    <nc r="E73"/>
  </rcc>
  <rcc rId="37959" sId="2">
    <oc r="E74">
      <v>10015</v>
    </oc>
    <nc r="E74"/>
  </rcc>
  <rcc rId="37960" sId="2">
    <oc r="E75">
      <v>275</v>
    </oc>
    <nc r="E75"/>
  </rcc>
  <rcc rId="37961" sId="2">
    <oc r="E76">
      <v>26985</v>
    </oc>
    <nc r="E76"/>
  </rcc>
  <rcc rId="37962" sId="2">
    <oc r="E77">
      <v>19990</v>
    </oc>
    <nc r="E77"/>
  </rcc>
  <rcc rId="37963" sId="2">
    <oc r="E78">
      <v>38155</v>
    </oc>
    <nc r="E78"/>
  </rcc>
  <rcc rId="37964" sId="2">
    <oc r="E79">
      <v>8350</v>
    </oc>
    <nc r="E79"/>
  </rcc>
  <rcc rId="37965" sId="2">
    <oc r="E80">
      <v>28885</v>
    </oc>
    <nc r="E80"/>
  </rcc>
  <rcc rId="37966" sId="2">
    <oc r="E81">
      <v>11255</v>
    </oc>
    <nc r="E81"/>
  </rcc>
  <rcc rId="37967" sId="2">
    <oc r="E82">
      <v>55</v>
    </oc>
    <nc r="E82"/>
  </rcc>
  <rcc rId="37968" sId="2">
    <oc r="E83">
      <v>7990</v>
    </oc>
    <nc r="E83"/>
  </rcc>
  <rcc rId="37969" sId="2">
    <oc r="E84">
      <v>13345</v>
    </oc>
    <nc r="E84"/>
  </rcc>
  <rcc rId="37970" sId="2">
    <oc r="E85">
      <v>9925</v>
    </oc>
    <nc r="E85"/>
  </rcc>
  <rcc rId="37971" sId="2">
    <oc r="E86">
      <v>38645</v>
    </oc>
    <nc r="E86"/>
  </rcc>
  <rcc rId="37972" sId="2">
    <oc r="E87">
      <v>36080</v>
    </oc>
    <nc r="E87"/>
  </rcc>
  <rcc rId="37973" sId="2">
    <oc r="E88">
      <v>19465</v>
    </oc>
    <nc r="E88"/>
  </rcc>
  <rcc rId="37974" sId="2">
    <oc r="E89">
      <v>68710</v>
    </oc>
    <nc r="E89"/>
  </rcc>
  <rcc rId="37975" sId="2">
    <oc r="E90">
      <v>61680</v>
    </oc>
    <nc r="E90"/>
  </rcc>
  <rcc rId="37976" sId="2">
    <oc r="E91">
      <v>14740</v>
    </oc>
    <nc r="E91"/>
  </rcc>
  <rcc rId="37977" sId="2">
    <oc r="E92">
      <v>12830</v>
    </oc>
    <nc r="E92"/>
  </rcc>
  <rcc rId="37978" sId="2">
    <oc r="E93">
      <v>730</v>
    </oc>
    <nc r="E93"/>
  </rcc>
  <rcc rId="37979" sId="2">
    <oc r="E94">
      <v>38150</v>
    </oc>
    <nc r="E94"/>
  </rcc>
  <rcc rId="37980" sId="2">
    <oc r="E95">
      <v>15085</v>
    </oc>
    <nc r="E95"/>
  </rcc>
  <rcc rId="37981" sId="2">
    <oc r="E96">
      <v>42250</v>
    </oc>
    <nc r="E96"/>
  </rcc>
  <rcc rId="37982" sId="2">
    <oc r="E97">
      <v>25645</v>
    </oc>
    <nc r="E97"/>
  </rcc>
  <rcc rId="37983" sId="2">
    <oc r="E98">
      <v>11715</v>
    </oc>
    <nc r="E98"/>
  </rcc>
  <rcc rId="37984" sId="2">
    <oc r="E99">
      <v>13055</v>
    </oc>
    <nc r="E99"/>
  </rcc>
  <rcc rId="37985" sId="2">
    <oc r="E100">
      <v>5205</v>
    </oc>
    <nc r="E100"/>
  </rcc>
  <rcc rId="37986" sId="2">
    <oc r="E101">
      <v>14880</v>
    </oc>
    <nc r="E101"/>
  </rcc>
  <rcc rId="37987" sId="2">
    <oc r="E102">
      <v>53585</v>
    </oc>
    <nc r="E102"/>
  </rcc>
  <rcc rId="37988" sId="2">
    <oc r="E103">
      <v>6700</v>
    </oc>
    <nc r="E103"/>
  </rcc>
  <rcc rId="37989" sId="2">
    <oc r="E104">
      <v>23450</v>
    </oc>
    <nc r="E104"/>
  </rcc>
  <rcc rId="37990" sId="2">
    <oc r="E105">
      <v>21220</v>
    </oc>
    <nc r="E105"/>
  </rcc>
  <rcc rId="37991" sId="2">
    <oc r="E106">
      <v>94125</v>
    </oc>
    <nc r="E106"/>
  </rcc>
  <rcc rId="37992" sId="2">
    <oc r="E107">
      <v>11055</v>
    </oc>
    <nc r="E107"/>
  </rcc>
  <rcc rId="37993" sId="2">
    <oc r="E108">
      <v>31115</v>
    </oc>
    <nc r="E108"/>
  </rcc>
  <rcc rId="37994" sId="2">
    <oc r="E109">
      <v>22890</v>
    </oc>
    <nc r="E109"/>
  </rcc>
  <rcc rId="37995" sId="2">
    <oc r="E110">
      <v>11960</v>
    </oc>
    <nc r="E110"/>
  </rcc>
  <rcc rId="37996" sId="2">
    <oc r="E111">
      <v>24880</v>
    </oc>
    <nc r="E111"/>
  </rcc>
  <rcc rId="37997" sId="2">
    <oc r="E112">
      <v>17395</v>
    </oc>
    <nc r="E112"/>
  </rcc>
  <rcc rId="37998" sId="2">
    <oc r="E113">
      <v>57715</v>
    </oc>
    <nc r="E113"/>
  </rcc>
  <rcc rId="37999" sId="2">
    <oc r="E114">
      <v>16380</v>
    </oc>
    <nc r="E114"/>
  </rcc>
  <rcc rId="38000" sId="2">
    <oc r="E115">
      <v>49590</v>
    </oc>
    <nc r="E115"/>
  </rcc>
  <rcc rId="38001" sId="2">
    <oc r="E116">
      <v>21270</v>
    </oc>
    <nc r="E116"/>
  </rcc>
  <rcc rId="38002" sId="2">
    <oc r="E117">
      <v>8795</v>
    </oc>
    <nc r="E117"/>
  </rcc>
  <rcc rId="38003" sId="2">
    <oc r="G33" t="inlineStr">
      <is>
        <t>24 дня</t>
      </is>
    </oc>
    <nc r="G33"/>
  </rcc>
  <rcc rId="38004" sId="2">
    <oc r="F33">
      <f>E33-D33+323</f>
    </oc>
    <nc r="F33">
      <f>E33-D33</f>
    </nc>
  </rcc>
  <rfmt sheetId="2" sqref="F33">
    <dxf>
      <fill>
        <patternFill>
          <bgColor theme="0"/>
        </patternFill>
      </fill>
    </dxf>
  </rfmt>
  <rcc rId="38005" sId="2">
    <oc r="G57" t="inlineStr">
      <is>
        <t>24 дня</t>
      </is>
    </oc>
    <nc r="G57"/>
  </rcc>
  <rcc rId="38006" sId="2">
    <oc r="F57">
      <f>E57-D57+192</f>
    </oc>
    <nc r="F57">
      <f>E57-D57</f>
    </nc>
  </rcc>
  <rfmt sheetId="2" sqref="F57">
    <dxf>
      <fill>
        <patternFill>
          <bgColor theme="0"/>
        </patternFill>
      </fill>
    </dxf>
  </rfmt>
  <rcc rId="38007" sId="2">
    <oc r="G82" t="inlineStr">
      <is>
        <t>24 дня</t>
      </is>
    </oc>
    <nc r="G82"/>
  </rcc>
  <rcc rId="38008" sId="2">
    <oc r="F82">
      <f>E82-D82+164</f>
    </oc>
    <nc r="F82">
      <f>E82-D82</f>
    </nc>
  </rcc>
  <rfmt sheetId="2" sqref="F82">
    <dxf>
      <fill>
        <patternFill>
          <bgColor theme="0"/>
        </patternFill>
      </fill>
    </dxf>
  </rfmt>
  <rcc rId="38009" sId="1">
    <oc r="A2" t="inlineStr">
      <is>
        <t>по потреблению электроэнергии за период с  24.10.2023г. по  23.11.2023г.</t>
      </is>
    </oc>
    <nc r="A2" t="inlineStr">
      <is>
        <t>по потреблению электроэнергии за период с  24.11.2023г. по  18.12.2023г.</t>
      </is>
    </nc>
  </rcc>
  <rcc rId="38010" sId="1">
    <oc r="C8">
      <v>7313</v>
    </oc>
    <nc r="C8">
      <v>7378</v>
    </nc>
  </rcc>
  <rcc rId="38011" sId="1">
    <oc r="C9">
      <v>3125</v>
    </oc>
    <nc r="C9">
      <v>3162</v>
    </nc>
  </rcc>
  <rcc rId="38012" sId="1">
    <oc r="C10">
      <v>15336</v>
    </oc>
    <nc r="C10">
      <v>15545</v>
    </nc>
  </rcc>
  <rcc rId="38013" sId="1">
    <oc r="C11">
      <v>20355</v>
    </oc>
    <nc r="C11">
      <v>20666</v>
    </nc>
  </rcc>
  <rcc rId="38014" sId="1">
    <oc r="D8">
      <v>7378</v>
    </oc>
    <nc r="D8"/>
  </rcc>
  <rcc rId="38015" sId="1">
    <oc r="D9">
      <v>3162</v>
    </oc>
    <nc r="D9"/>
  </rcc>
  <rcc rId="38016" sId="1">
    <oc r="D10">
      <v>15545</v>
    </oc>
    <nc r="D10"/>
  </rcc>
  <rcc rId="38017" sId="1">
    <oc r="D11">
      <v>20666</v>
    </oc>
    <nc r="D11"/>
  </rcc>
  <rcc rId="38018" sId="1">
    <oc r="C13">
      <v>7223</v>
    </oc>
    <nc r="C13">
      <v>7284</v>
    </nc>
  </rcc>
  <rcc rId="38019" sId="1">
    <oc r="C14">
      <v>5359</v>
    </oc>
    <nc r="C14">
      <v>5401</v>
    </nc>
  </rcc>
  <rcc rId="38020" sId="1">
    <oc r="C15">
      <v>4593</v>
    </oc>
    <nc r="C15">
      <v>4675</v>
    </nc>
  </rcc>
  <rcc rId="38021" sId="1">
    <oc r="C16">
      <v>8164</v>
    </oc>
    <nc r="C16">
      <v>8286</v>
    </nc>
  </rcc>
  <rcc rId="38022" sId="1">
    <oc r="D13">
      <v>7284</v>
    </oc>
    <nc r="D13"/>
  </rcc>
  <rcc rId="38023" sId="1">
    <oc r="D14">
      <v>5401</v>
    </oc>
    <nc r="D14"/>
  </rcc>
  <rcc rId="38024" sId="1">
    <oc r="D15">
      <v>4675</v>
    </oc>
    <nc r="D15"/>
  </rcc>
  <rcc rId="38025" sId="1">
    <oc r="D16">
      <v>8286</v>
    </oc>
    <nc r="D16"/>
  </rcc>
  <rcc rId="38026" sId="1">
    <oc r="C18">
      <v>12444</v>
    </oc>
    <nc r="C18">
      <v>12573</v>
    </nc>
  </rcc>
  <rcc rId="38027" sId="1">
    <oc r="C19">
      <v>3468</v>
    </oc>
    <nc r="C19">
      <v>3507</v>
    </nc>
  </rcc>
  <rcc rId="38028" sId="1">
    <oc r="C20">
      <v>11061</v>
    </oc>
    <nc r="C20">
      <v>11236</v>
    </nc>
  </rcc>
  <rcc rId="38029" sId="1">
    <oc r="C21">
      <v>13591</v>
    </oc>
    <nc r="C21">
      <v>13798</v>
    </nc>
  </rcc>
  <rcc rId="38030" sId="1">
    <oc r="D18">
      <v>12573</v>
    </oc>
    <nc r="D18"/>
  </rcc>
  <rcc rId="38031" sId="1">
    <oc r="D19">
      <v>3507</v>
    </oc>
    <nc r="D19"/>
  </rcc>
  <rcc rId="38032" sId="1">
    <oc r="D20">
      <v>11236</v>
    </oc>
    <nc r="D20"/>
  </rcc>
  <rcc rId="38033" sId="1">
    <oc r="D21">
      <v>13798</v>
    </oc>
    <nc r="D21"/>
  </rcc>
  <rcc rId="38034" sId="1">
    <oc r="C30">
      <v>4361</v>
    </oc>
    <nc r="C30">
      <v>4425</v>
    </nc>
  </rcc>
  <rcc rId="38035" sId="1">
    <oc r="C31">
      <v>4128</v>
    </oc>
    <nc r="C31">
      <v>4193</v>
    </nc>
  </rcc>
  <rcc rId="38036" sId="1">
    <oc r="C33">
      <v>20055</v>
    </oc>
    <nc r="C33">
      <v>20469</v>
    </nc>
  </rcc>
  <rcc rId="38037" sId="1">
    <oc r="C34">
      <v>14822</v>
    </oc>
    <nc r="C34">
      <v>15270</v>
    </nc>
  </rcc>
  <rcc rId="38038" sId="1">
    <oc r="D30">
      <v>4425</v>
    </oc>
    <nc r="D30"/>
  </rcc>
  <rcc rId="38039" sId="1">
    <oc r="D31">
      <v>4193</v>
    </oc>
    <nc r="D31"/>
  </rcc>
  <rcc rId="38040" sId="1">
    <oc r="D33">
      <v>20469</v>
    </oc>
    <nc r="D33"/>
  </rcc>
  <rcc rId="38041" sId="1">
    <oc r="D34">
      <v>15270</v>
    </oc>
    <nc r="D34"/>
  </rcc>
  <rcc rId="38042" sId="1">
    <oc r="C36">
      <v>15914</v>
    </oc>
    <nc r="C36">
      <v>16050</v>
    </nc>
  </rcc>
  <rcc rId="38043" sId="1">
    <oc r="C37">
      <v>2692</v>
    </oc>
    <nc r="C37">
      <v>2728</v>
    </nc>
  </rcc>
  <rcc rId="38044" sId="1">
    <oc r="C38">
      <v>29777</v>
    </oc>
    <nc r="C38">
      <v>30174</v>
    </nc>
  </rcc>
  <rcc rId="38045" sId="1">
    <oc r="C39">
      <v>24620</v>
    </oc>
    <nc r="C39">
      <v>24976</v>
    </nc>
  </rcc>
  <rcc rId="38046" sId="1">
    <oc r="D36">
      <v>16050</v>
    </oc>
    <nc r="D36"/>
  </rcc>
  <rcc rId="38047" sId="1">
    <oc r="D37">
      <v>2728</v>
    </oc>
    <nc r="D37"/>
  </rcc>
  <rcc rId="38048" sId="1">
    <oc r="D38">
      <v>30174</v>
    </oc>
    <nc r="D38"/>
  </rcc>
  <rcc rId="38049" sId="1">
    <oc r="D39">
      <v>24976</v>
    </oc>
    <nc r="D39"/>
  </rcc>
  <rcc rId="38050" sId="1">
    <oc r="C45">
      <v>13191</v>
    </oc>
    <nc r="C45">
      <v>13350</v>
    </nc>
  </rcc>
  <rcc rId="38051" sId="1">
    <oc r="C46">
      <v>7758</v>
    </oc>
    <nc r="C46">
      <v>7879</v>
    </nc>
  </rcc>
  <rcc rId="38052" sId="1">
    <oc r="C47">
      <v>1507</v>
    </oc>
    <nc r="C47">
      <v>1523</v>
    </nc>
  </rcc>
  <rcc rId="38053" sId="1">
    <oc r="D45">
      <v>13350</v>
    </oc>
    <nc r="D45"/>
  </rcc>
  <rcc rId="38054" sId="1">
    <oc r="D46">
      <v>7879</v>
    </oc>
    <nc r="D46"/>
  </rcc>
  <rcc rId="38055" sId="1">
    <oc r="D47">
      <v>1523</v>
    </oc>
    <nc r="D47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82" sId="1">
    <nc r="D8">
      <v>7435</v>
    </nc>
  </rcc>
  <rcc rId="38083" sId="1">
    <nc r="D9">
      <v>3195</v>
    </nc>
  </rcc>
  <rcc rId="38084" sId="1">
    <nc r="D10">
      <v>15730</v>
    </nc>
  </rcc>
  <rcc rId="38085" sId="1">
    <nc r="D11">
      <v>20969</v>
    </nc>
  </rcc>
  <rcc rId="38086" sId="1">
    <nc r="D13">
      <v>7359</v>
    </nc>
  </rcc>
  <rcc rId="38087" sId="1">
    <nc r="D14">
      <v>5456</v>
    </nc>
  </rcc>
  <rcc rId="38088" sId="1">
    <nc r="D15">
      <v>4743</v>
    </nc>
  </rcc>
  <rcc rId="38089" sId="1">
    <nc r="D16">
      <v>8394</v>
    </nc>
  </rcc>
  <rcc rId="38090" sId="1">
    <nc r="D18">
      <v>12682</v>
    </nc>
  </rcc>
  <rcc rId="38091" sId="1">
    <nc r="D19">
      <v>3539</v>
    </nc>
  </rcc>
  <rcc rId="38092" sId="1">
    <nc r="D20">
      <v>11398</v>
    </nc>
  </rcc>
  <rcc rId="38093" sId="1">
    <nc r="D21">
      <v>13966</v>
    </nc>
  </rcc>
  <rcc rId="38094" sId="1">
    <nc r="D30">
      <v>4478</v>
    </nc>
  </rcc>
  <rcc rId="38095" sId="1">
    <nc r="D31">
      <v>4246</v>
    </nc>
  </rcc>
  <rcc rId="38096" sId="1">
    <nc r="D33">
      <v>20894</v>
    </nc>
  </rcc>
  <rcc rId="38097" sId="1">
    <nc r="D34">
      <v>15539</v>
    </nc>
  </rcc>
  <rcc rId="38098" sId="1">
    <nc r="D36">
      <v>16169</v>
    </nc>
  </rcc>
  <rcc rId="38099" sId="1">
    <nc r="D37">
      <v>2756</v>
    </nc>
  </rcc>
  <rcc rId="38100" sId="1">
    <nc r="D38">
      <v>30550</v>
    </nc>
  </rcc>
  <rcc rId="38101" sId="1">
    <nc r="D39">
      <v>25348</v>
    </nc>
  </rcc>
  <rcc rId="38102" sId="1">
    <nc r="D45">
      <v>13491</v>
    </nc>
  </rcc>
  <rcc rId="38103" sId="1">
    <nc r="D46">
      <v>8013</v>
    </nc>
  </rcc>
  <rcc rId="38104" sId="1">
    <nc r="D47">
      <v>1536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8" sId="16">
    <nc r="E4">
      <v>1073</v>
    </nc>
  </rcc>
  <rcc rId="38119" sId="16">
    <nc r="E7">
      <v>10326</v>
    </nc>
  </rcc>
  <rfmt sheetId="16" sqref="D7">
    <dxf>
      <fill>
        <patternFill>
          <bgColor theme="0"/>
        </patternFill>
      </fill>
    </dxf>
  </rfmt>
  <rcc rId="38120" sId="16">
    <nc r="E9">
      <v>1878</v>
    </nc>
  </rcc>
  <rcc rId="38121" sId="16">
    <nc r="E11">
      <v>27350</v>
    </nc>
  </rcc>
  <rcc rId="38122" sId="16">
    <nc r="E12">
      <v>17051</v>
    </nc>
  </rcc>
  <rcc rId="38123" sId="16">
    <nc r="E13">
      <v>25260</v>
    </nc>
  </rcc>
  <rcc rId="38124" sId="16">
    <nc r="E15">
      <v>1384</v>
    </nc>
  </rcc>
  <rfmt sheetId="16" sqref="D15">
    <dxf>
      <fill>
        <patternFill>
          <bgColor theme="0"/>
        </patternFill>
      </fill>
    </dxf>
  </rfmt>
  <rcc rId="38125" sId="16">
    <nc r="E16">
      <v>8152</v>
    </nc>
  </rcc>
  <rcc rId="38126" sId="16">
    <nc r="E17">
      <v>27550</v>
    </nc>
  </rcc>
  <rcc rId="38127" sId="16">
    <nc r="E18">
      <v>4000</v>
    </nc>
  </rcc>
  <rcc rId="38128" sId="16">
    <nc r="E19">
      <v>20200</v>
    </nc>
  </rcc>
  <rcc rId="38129" sId="16">
    <nc r="E8">
      <v>909</v>
    </nc>
  </rcc>
  <rcc rId="38130" sId="16">
    <nc r="E21">
      <v>942</v>
    </nc>
  </rcc>
  <rcc rId="38131" sId="16">
    <nc r="E24">
      <v>26753</v>
    </nc>
  </rcc>
  <rcc rId="38132" sId="16">
    <nc r="E26">
      <v>20419</v>
    </nc>
  </rcc>
  <rcc rId="38133" sId="16">
    <nc r="E25">
      <v>79225</v>
    </nc>
  </rcc>
  <rcc rId="38134" sId="16">
    <nc r="E20">
      <v>41062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5" sId="16">
    <oc r="E21">
      <v>942</v>
    </oc>
    <nc r="E21">
      <v>744</v>
    </nc>
  </rcc>
  <rcc rId="38136" sId="16">
    <oc r="E8">
      <v>909</v>
    </oc>
    <nc r="E8">
      <v>911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7" sId="10" numFmtId="34">
    <oc r="C8">
      <v>3311.6</v>
    </oc>
    <nc r="C8">
      <v>2918.7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8" sId="16" numFmtId="19">
    <oc r="D2">
      <v>45223</v>
    </oc>
    <nc r="D2">
      <v>45254</v>
    </nc>
  </rcc>
  <rcc rId="38139" sId="16" numFmtId="19">
    <oc r="E2">
      <v>45253</v>
    </oc>
    <nc r="E2">
      <v>45278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40" sId="3">
    <nc r="E7">
      <v>14095</v>
    </nc>
  </rcc>
  <rcc rId="38141" sId="3">
    <nc r="E8">
      <v>995</v>
    </nc>
  </rcc>
  <rcc rId="38142" sId="3">
    <nc r="E9">
      <v>15675</v>
    </nc>
  </rcc>
  <rcc rId="38143" sId="3">
    <nc r="E10">
      <v>14815</v>
    </nc>
  </rcc>
  <rcc rId="38144" sId="3">
    <nc r="E11">
      <v>950</v>
    </nc>
  </rcc>
  <rcc rId="38145" sId="3">
    <nc r="E12">
      <v>29505</v>
    </nc>
  </rcc>
  <rcc rId="38146" sId="3">
    <nc r="E13">
      <v>12240</v>
    </nc>
  </rcc>
  <rcc rId="38147" sId="3">
    <nc r="E14">
      <v>19500</v>
    </nc>
  </rcc>
  <rcc rId="38148" sId="3">
    <nc r="E15">
      <v>5105</v>
    </nc>
  </rcc>
  <rcc rId="38149" sId="3">
    <nc r="E16">
      <v>78225</v>
    </nc>
  </rcc>
  <rcc rId="38150" sId="3">
    <nc r="E17">
      <v>42795</v>
    </nc>
  </rcc>
  <rcc rId="38151" sId="3">
    <nc r="E18">
      <v>16185</v>
    </nc>
  </rcc>
  <rcc rId="38152" sId="3">
    <nc r="E19">
      <v>158435</v>
    </nc>
  </rcc>
  <rcc rId="38153" sId="3">
    <nc r="E20">
      <v>6190</v>
    </nc>
  </rcc>
  <rcc rId="38154" sId="3">
    <nc r="E21">
      <v>14570</v>
    </nc>
  </rcc>
  <rcc rId="38155" sId="3">
    <nc r="E22">
      <v>13705</v>
    </nc>
  </rcc>
  <rcc rId="38156" sId="3">
    <nc r="E23">
      <v>38760</v>
    </nc>
  </rcc>
  <rcc rId="38157" sId="3">
    <nc r="E24">
      <v>54430</v>
    </nc>
  </rcc>
  <rcc rId="38158" sId="3">
    <nc r="E25">
      <v>12300</v>
    </nc>
  </rcc>
  <rcc rId="38159" sId="3">
    <nc r="E26">
      <v>15</v>
    </nc>
  </rcc>
  <rcc rId="38160" sId="3">
    <nc r="E27">
      <v>39845</v>
    </nc>
  </rcc>
  <rcc rId="38161" sId="3">
    <nc r="E28">
      <v>32600</v>
    </nc>
  </rcc>
  <rcc rId="38162" sId="3">
    <nc r="E29">
      <v>33290</v>
    </nc>
  </rcc>
  <rcc rId="38163" sId="3">
    <nc r="E30">
      <v>32710</v>
    </nc>
  </rcc>
  <rcc rId="38164" sId="3">
    <nc r="E31">
      <v>66885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12" sId="3">
    <nc r="E8">
      <v>755</v>
    </nc>
  </rcc>
  <rcc rId="31313" sId="3">
    <nc r="E9">
      <v>15140</v>
    </nc>
  </rcc>
  <rcc rId="31314" sId="3">
    <nc r="E10">
      <v>13820</v>
    </nc>
  </rcc>
  <rcc rId="31315" sId="3">
    <nc r="E11">
      <v>915</v>
    </nc>
  </rcc>
  <rcc rId="31316" sId="3">
    <nc r="E12">
      <v>28945</v>
    </nc>
  </rcc>
  <rcc rId="31317" sId="3">
    <nc r="E13">
      <v>11050</v>
    </nc>
  </rcc>
  <rcc rId="31318" sId="3">
    <nc r="E14">
      <v>18525</v>
    </nc>
  </rcc>
  <rcc rId="31319" sId="3">
    <nc r="E15">
      <v>3955</v>
    </nc>
  </rcc>
  <rcc rId="31320" sId="3">
    <nc r="E16">
      <v>77415</v>
    </nc>
  </rcc>
  <rcc rId="31321" sId="3">
    <nc r="E17">
      <v>40580</v>
    </nc>
  </rcc>
  <rcc rId="31322" sId="3">
    <nc r="E18">
      <v>15360</v>
    </nc>
  </rcc>
  <rcc rId="31323" sId="3">
    <nc r="E19">
      <v>154335</v>
    </nc>
  </rcc>
  <rcc rId="31324" sId="3">
    <nc r="E20">
      <v>6040</v>
    </nc>
  </rcc>
  <rcc rId="31325" sId="3">
    <nc r="E21">
      <v>13560</v>
    </nc>
  </rcc>
  <rcc rId="31326" sId="3">
    <nc r="E22">
      <v>13135</v>
    </nc>
  </rcc>
  <rcc rId="31327" sId="3">
    <nc r="E23">
      <v>38185</v>
    </nc>
  </rcc>
  <rcc rId="31328" sId="3">
    <nc r="E24">
      <v>53700</v>
    </nc>
  </rcc>
  <rcc rId="31329" sId="3">
    <nc r="E25">
      <v>11945</v>
    </nc>
  </rcc>
  <rcc rId="31330" sId="3">
    <nc r="E26">
      <v>15</v>
    </nc>
  </rcc>
  <rcc rId="31331" sId="3">
    <nc r="E27">
      <v>33475</v>
    </nc>
  </rcc>
  <rcc rId="31332" sId="3">
    <nc r="E28">
      <v>31665</v>
    </nc>
  </rcc>
  <rcc rId="31333" sId="3">
    <nc r="E29">
      <v>32136</v>
    </nc>
  </rcc>
  <rcc rId="31334" sId="3">
    <nc r="E30">
      <v>30825</v>
    </nc>
  </rcc>
  <rcc rId="31335" sId="3">
    <nc r="E31">
      <v>64245</v>
    </nc>
  </rcc>
  <rcc rId="31336" sId="1">
    <oc r="D16">
      <v>7920</v>
    </oc>
    <nc r="D16">
      <v>7820</v>
    </nc>
  </rcc>
  <rcc rId="31337" sId="4">
    <nc r="E7">
      <v>8235</v>
    </nc>
  </rcc>
  <rcc rId="31338" sId="4">
    <nc r="E8">
      <v>52135</v>
    </nc>
  </rcc>
  <rcc rId="31339" sId="4">
    <nc r="E9">
      <v>5370</v>
    </nc>
  </rcc>
  <rcc rId="31340" sId="4">
    <nc r="E10">
      <v>22785</v>
    </nc>
  </rcc>
  <rcc rId="31341" sId="4">
    <nc r="E11">
      <v>13665</v>
    </nc>
  </rcc>
  <rcc rId="31342" sId="4">
    <nc r="E12">
      <v>46075</v>
    </nc>
  </rcc>
  <rcc rId="31343" sId="4">
    <nc r="E13">
      <v>17435</v>
    </nc>
  </rcc>
  <rcc rId="31344" sId="4">
    <nc r="E14">
      <v>9520</v>
    </nc>
  </rcc>
  <rcc rId="31345" sId="4">
    <nc r="E15">
      <v>27445</v>
    </nc>
  </rcc>
  <rcc rId="31346" sId="4">
    <nc r="E16">
      <v>27635</v>
    </nc>
  </rcc>
  <rcc rId="31347" sId="4">
    <nc r="E17">
      <v>30490</v>
    </nc>
  </rcc>
  <rcc rId="31348" sId="4">
    <nc r="E18">
      <v>33015</v>
    </nc>
  </rcc>
  <rcc rId="31349" sId="4">
    <nc r="E19">
      <v>53515</v>
    </nc>
  </rcc>
  <rcc rId="31350" sId="4">
    <nc r="E20">
      <v>4270</v>
    </nc>
  </rcc>
  <rcc rId="31351" sId="4">
    <nc r="E21">
      <v>8800</v>
    </nc>
  </rcc>
  <rcc rId="31352" sId="4">
    <nc r="E22">
      <v>22195</v>
    </nc>
  </rcc>
  <rcc rId="31353" sId="4">
    <nc r="E23">
      <v>49140</v>
    </nc>
  </rcc>
  <rcc rId="31354" sId="4">
    <nc r="E24">
      <v>30045</v>
    </nc>
  </rcc>
  <rcc rId="31355" sId="4">
    <nc r="E25">
      <v>34320</v>
    </nc>
  </rcc>
  <rcc rId="31356" sId="4">
    <nc r="E26">
      <v>16930</v>
    </nc>
  </rcc>
  <rcc rId="31357" sId="4">
    <nc r="E27">
      <v>15160</v>
    </nc>
  </rcc>
  <rcc rId="31358" sId="4">
    <nc r="E28">
      <v>57895</v>
    </nc>
  </rcc>
  <rcc rId="31359" sId="4">
    <nc r="E29">
      <v>34270</v>
    </nc>
  </rcc>
  <rcc rId="31360" sId="4">
    <nc r="E31">
      <v>21785</v>
    </nc>
  </rcc>
  <rcc rId="31361" sId="4">
    <nc r="E32">
      <v>29580</v>
    </nc>
  </rcc>
  <rcc rId="31362" sId="4">
    <nc r="E33">
      <v>38370</v>
    </nc>
  </rcc>
  <rcc rId="31363" sId="4">
    <nc r="E34">
      <v>19095</v>
    </nc>
  </rcc>
  <rfmt sheetId="4" sqref="E35">
    <dxf>
      <fill>
        <patternFill>
          <bgColor rgb="FFFFFF00"/>
        </patternFill>
      </fill>
    </dxf>
  </rfmt>
  <rcc rId="31364" sId="4">
    <nc r="E36">
      <v>48475</v>
    </nc>
  </rcc>
  <rcc rId="31365" sId="4">
    <nc r="E37">
      <v>38810</v>
    </nc>
  </rcc>
  <rcc rId="31366" sId="4">
    <nc r="E38">
      <v>12105</v>
    </nc>
  </rcc>
  <rcc rId="31367" sId="4">
    <nc r="E39">
      <v>42495</v>
    </nc>
  </rcc>
  <rcc rId="31368" sId="4">
    <nc r="E40">
      <v>37630</v>
    </nc>
  </rcc>
  <rcc rId="31369" sId="4">
    <nc r="E41">
      <v>4300</v>
    </nc>
  </rcc>
  <rcc rId="31370" sId="4">
    <nc r="E42">
      <v>100325</v>
    </nc>
  </rcc>
  <rcc rId="31371" sId="4">
    <nc r="E43">
      <v>9460</v>
    </nc>
  </rcc>
  <rcc rId="31372" sId="4">
    <nc r="E44">
      <v>2115</v>
    </nc>
  </rcc>
  <rcc rId="31373" sId="4">
    <nc r="E45">
      <v>87620</v>
    </nc>
  </rcc>
  <rcc rId="31374" sId="4">
    <nc r="E46">
      <v>8890</v>
    </nc>
  </rcc>
  <rcc rId="31375" sId="4">
    <nc r="E47">
      <v>11360</v>
    </nc>
  </rcc>
  <rcc rId="31376" sId="4">
    <nc r="E48">
      <v>54785</v>
    </nc>
  </rcc>
  <rcc rId="31377" sId="4">
    <nc r="E49">
      <v>14650</v>
    </nc>
  </rcc>
  <rcc rId="31378" sId="4">
    <nc r="E50">
      <v>32050</v>
    </nc>
  </rcc>
  <rcc rId="31379" sId="4">
    <nc r="E51">
      <v>15680</v>
    </nc>
  </rcc>
  <rcc rId="31380" sId="4">
    <nc r="E52">
      <v>9815</v>
    </nc>
  </rcc>
  <rcc rId="31381" sId="4">
    <nc r="E53">
      <v>19790</v>
    </nc>
  </rcc>
  <rcc rId="31382" sId="4">
    <nc r="E54">
      <v>5990</v>
    </nc>
  </rcc>
  <rcc rId="31383" sId="4">
    <nc r="E55">
      <v>53945</v>
    </nc>
  </rcc>
  <rcc rId="31384" sId="4">
    <nc r="E56">
      <v>51515</v>
    </nc>
  </rcc>
  <rcc rId="31385" sId="4">
    <nc r="E57">
      <v>5715</v>
    </nc>
  </rcc>
  <rcc rId="31386" sId="4">
    <nc r="E58">
      <v>28815</v>
    </nc>
  </rcc>
  <rcc rId="31387" sId="4">
    <nc r="E59">
      <v>12975</v>
    </nc>
  </rcc>
  <rcc rId="31388" sId="4">
    <nc r="E35">
      <v>11755</v>
    </nc>
  </rcc>
  <rcc rId="31389" sId="5">
    <nc r="E6">
      <v>14015</v>
    </nc>
  </rcc>
  <rcc rId="31390" sId="5">
    <nc r="E7">
      <v>5685</v>
    </nc>
  </rcc>
  <rcc rId="31391" sId="5">
    <nc r="E8">
      <v>15830</v>
    </nc>
  </rcc>
  <rcc rId="31392" sId="5">
    <nc r="E9">
      <v>10925</v>
    </nc>
  </rcc>
  <rcc rId="31393" sId="5">
    <nc r="E10">
      <v>20565</v>
    </nc>
  </rcc>
  <rcc rId="31394" sId="5">
    <nc r="E11">
      <v>45665</v>
    </nc>
  </rcc>
  <rcc rId="31395" sId="5">
    <nc r="E12">
      <v>20740</v>
    </nc>
  </rcc>
  <rcc rId="31396" sId="5">
    <nc r="E13">
      <v>13855</v>
    </nc>
  </rcc>
  <rfmt sheetId="5" sqref="E14">
    <dxf>
      <fill>
        <patternFill>
          <bgColor rgb="FFFFFF00"/>
        </patternFill>
      </fill>
    </dxf>
  </rfmt>
  <rcc rId="31397" sId="5">
    <nc r="E15">
      <v>20265</v>
    </nc>
  </rcc>
  <rcc rId="31398" sId="5">
    <nc r="E16">
      <v>7045</v>
    </nc>
  </rcc>
  <rcc rId="31399" sId="5">
    <nc r="E17">
      <v>32935</v>
    </nc>
  </rcc>
  <rcc rId="31400" sId="5">
    <nc r="E18">
      <v>18790</v>
    </nc>
  </rcc>
  <rcc rId="31401" sId="5">
    <nc r="E19">
      <v>13790</v>
    </nc>
  </rcc>
  <rcc rId="31402" sId="5">
    <nc r="E20">
      <v>53565</v>
    </nc>
  </rcc>
  <rcc rId="31403" sId="5">
    <nc r="E21">
      <v>70515</v>
    </nc>
  </rcc>
  <rcc rId="31404" sId="5">
    <nc r="E22">
      <v>54315</v>
    </nc>
  </rcc>
  <rcc rId="31405" sId="5">
    <nc r="E23">
      <v>11640</v>
    </nc>
  </rcc>
  <rcc rId="31406" sId="5">
    <nc r="E24">
      <v>8035</v>
    </nc>
  </rcc>
  <rcc rId="31407" sId="5">
    <nc r="E25">
      <v>14560</v>
    </nc>
  </rcc>
  <rcc rId="31408" sId="5">
    <nc r="E26">
      <v>9140</v>
    </nc>
  </rcc>
  <rcc rId="31409" sId="5">
    <nc r="E27">
      <v>4405</v>
    </nc>
  </rcc>
  <rcc rId="31410" sId="5">
    <nc r="E28">
      <v>6742</v>
    </nc>
  </rcc>
  <rcc rId="31411" sId="5">
    <nc r="E29">
      <v>22385</v>
    </nc>
  </rcc>
  <rcc rId="31412" sId="5">
    <nc r="E30">
      <v>62065</v>
    </nc>
  </rcc>
  <rcc rId="31413" sId="5">
    <nc r="E31">
      <v>20250</v>
    </nc>
  </rcc>
  <rcc rId="31414" sId="5">
    <nc r="E32">
      <v>19150</v>
    </nc>
  </rcc>
  <rcc rId="31415" sId="5">
    <nc r="E33">
      <v>55500</v>
    </nc>
  </rcc>
  <rcc rId="31416" sId="5">
    <nc r="E34">
      <v>13830</v>
    </nc>
  </rcc>
  <rcc rId="31417" sId="5">
    <nc r="E35">
      <v>10885</v>
    </nc>
  </rcc>
  <rcc rId="31418" sId="5">
    <nc r="E36">
      <v>69995</v>
    </nc>
  </rcc>
  <rcc rId="31419" sId="5">
    <nc r="E37">
      <v>27325</v>
    </nc>
  </rcc>
  <rcc rId="31420" sId="5">
    <nc r="E38">
      <v>92270</v>
    </nc>
  </rcc>
  <rcc rId="31421" sId="5">
    <nc r="E39">
      <v>12520</v>
    </nc>
  </rcc>
  <rcc rId="31422" sId="5">
    <nc r="E40">
      <v>64970</v>
    </nc>
  </rcc>
  <rcc rId="31423" sId="5">
    <nc r="E41">
      <v>19465</v>
    </nc>
  </rcc>
  <rcc rId="31424" sId="5">
    <nc r="E42">
      <v>108335</v>
    </nc>
  </rcc>
  <rcc rId="31425" sId="5">
    <nc r="E43">
      <v>14290</v>
    </nc>
  </rcc>
  <rcc rId="31426" sId="5">
    <nc r="E44">
      <v>23630</v>
    </nc>
  </rcc>
  <rcc rId="31427" sId="5">
    <nc r="E45">
      <v>20340</v>
    </nc>
  </rcc>
  <rcc rId="31428" sId="5">
    <nc r="E46">
      <v>460</v>
    </nc>
  </rcc>
  <rcc rId="31429" sId="5">
    <nc r="E47">
      <v>10960</v>
    </nc>
  </rcc>
  <rcc rId="31430" sId="5">
    <nc r="E48">
      <v>25535</v>
    </nc>
  </rcc>
  <rcc rId="31431" sId="5">
    <nc r="E49">
      <v>34990</v>
    </nc>
  </rcc>
  <rcc rId="31432" sId="5">
    <nc r="E50">
      <v>19335</v>
    </nc>
  </rcc>
  <rcc rId="31433" sId="5">
    <nc r="E51">
      <v>2515</v>
    </nc>
  </rcc>
  <rcc rId="31434" sId="5">
    <nc r="E52">
      <v>22620</v>
    </nc>
  </rcc>
  <rcc rId="31435" sId="5">
    <nc r="E53">
      <v>36685</v>
    </nc>
  </rcc>
  <rcc rId="31436" sId="5">
    <nc r="E54">
      <v>42535</v>
    </nc>
  </rcc>
  <rcc rId="31437" sId="5">
    <nc r="E55">
      <v>8585</v>
    </nc>
  </rcc>
  <rcc rId="31438" sId="5">
    <nc r="E56">
      <v>264820</v>
    </nc>
  </rcc>
  <rcc rId="31439" sId="5">
    <nc r="E57">
      <v>32115</v>
    </nc>
  </rcc>
  <rcc rId="31440" sId="5">
    <nc r="E58">
      <v>8470</v>
    </nc>
  </rcc>
  <rcc rId="31441" sId="5">
    <nc r="E59">
      <v>67035</v>
    </nc>
  </rcc>
  <rcc rId="31442" sId="5">
    <nc r="E61">
      <v>3660</v>
    </nc>
  </rcc>
  <rcc rId="31443" sId="5">
    <nc r="E62">
      <v>8780</v>
    </nc>
  </rcc>
  <rcc rId="31444" sId="5">
    <nc r="E63">
      <v>1585</v>
    </nc>
  </rcc>
  <rcc rId="31445" sId="5">
    <nc r="E64">
      <v>19720</v>
    </nc>
  </rcc>
  <rcc rId="31446" sId="5">
    <nc r="E65">
      <v>7070</v>
    </nc>
  </rcc>
  <rcc rId="31447" sId="5">
    <nc r="E66">
      <v>23670</v>
    </nc>
  </rcc>
  <rcc rId="31448" sId="5">
    <nc r="E67">
      <v>28920</v>
    </nc>
  </rcc>
  <rcc rId="31449" sId="5">
    <nc r="E68">
      <v>5920</v>
    </nc>
  </rcc>
  <rcc rId="31450" sId="5">
    <nc r="E70">
      <v>20615</v>
    </nc>
  </rcc>
  <rcc rId="31451" sId="5">
    <nc r="E71">
      <v>36530</v>
    </nc>
  </rcc>
  <rcc rId="31452" sId="5">
    <nc r="E72">
      <v>33270</v>
    </nc>
  </rcc>
  <rcc rId="31453" sId="5">
    <nc r="E73">
      <v>3940</v>
    </nc>
  </rcc>
  <rcc rId="31454" sId="5">
    <nc r="E74">
      <v>7600</v>
    </nc>
  </rcc>
  <rcc rId="31455" sId="5">
    <nc r="E75">
      <v>5780</v>
    </nc>
  </rcc>
  <rcc rId="31456" sId="5">
    <nc r="E76">
      <v>58805</v>
    </nc>
  </rcc>
  <rcc rId="31457" sId="5">
    <nc r="E77">
      <v>12390</v>
    </nc>
  </rcc>
  <rcc rId="31458" sId="5">
    <nc r="E78">
      <v>12380</v>
    </nc>
  </rcc>
  <rcc rId="31459" sId="5">
    <nc r="E79">
      <v>9255</v>
    </nc>
  </rcc>
  <rcc rId="31460" sId="5">
    <nc r="E80">
      <v>7705</v>
    </nc>
  </rcc>
  <rcc rId="31461" sId="5">
    <nc r="E81">
      <v>10680</v>
    </nc>
  </rcc>
  <rcc rId="31462" sId="5">
    <nc r="E82">
      <v>2250</v>
    </nc>
  </rcc>
  <rcc rId="31463" sId="5">
    <nc r="E83">
      <v>15835</v>
    </nc>
  </rcc>
  <rcc rId="31464" sId="5">
    <nc r="E84">
      <v>140</v>
    </nc>
  </rcc>
  <rcc rId="31465" sId="5">
    <nc r="E85">
      <v>25735</v>
    </nc>
  </rcc>
  <rcc rId="31466" sId="5">
    <nc r="E86">
      <v>27370</v>
    </nc>
  </rcc>
  <rcc rId="31467" sId="5">
    <nc r="E87">
      <v>8845</v>
    </nc>
  </rcc>
  <rcc rId="31468" sId="5">
    <nc r="E88">
      <v>3070</v>
    </nc>
  </rcc>
  <rcc rId="31469" sId="5">
    <nc r="E89">
      <v>39140</v>
    </nc>
  </rcc>
  <rcc rId="31470" sId="5">
    <nc r="E90">
      <v>27480</v>
    </nc>
  </rcc>
  <rcc rId="31471" sId="5">
    <nc r="E91">
      <v>68185</v>
    </nc>
  </rcc>
  <rcc rId="31472" sId="5">
    <nc r="E92">
      <v>40590</v>
    </nc>
  </rcc>
  <rcc rId="31473" sId="5">
    <nc r="E94">
      <v>2245</v>
    </nc>
  </rcc>
  <rcc rId="31474" sId="5">
    <nc r="E95">
      <v>21015</v>
    </nc>
  </rcc>
  <rcc rId="31475" sId="5">
    <nc r="E96">
      <v>9095</v>
    </nc>
  </rcc>
  <rcc rId="31476" sId="5">
    <nc r="E97">
      <v>34795</v>
    </nc>
  </rcc>
  <rcc rId="31477" sId="5">
    <nc r="E98">
      <v>8625</v>
    </nc>
  </rcc>
  <rcc rId="31478" sId="5">
    <nc r="E99">
      <v>46145</v>
    </nc>
  </rcc>
  <rcc rId="31479" sId="5">
    <nc r="E100">
      <v>31355</v>
    </nc>
  </rcc>
  <rcc rId="31480" sId="5">
    <nc r="E101">
      <v>32005</v>
    </nc>
  </rcc>
  <rcc rId="31481" sId="5">
    <nc r="E102">
      <v>17940</v>
    </nc>
  </rcc>
  <rcc rId="31482" sId="5">
    <nc r="E103">
      <v>15025</v>
    </nc>
  </rcc>
  <rcc rId="31483" sId="5">
    <nc r="E104">
      <v>24065</v>
    </nc>
  </rcc>
  <rcc rId="31484" sId="5">
    <nc r="E105">
      <v>4530</v>
    </nc>
  </rcc>
  <rcc rId="31485" sId="5">
    <nc r="E106">
      <v>9620</v>
    </nc>
  </rcc>
  <rcc rId="31486" sId="5">
    <nc r="E107">
      <v>5480</v>
    </nc>
  </rcc>
  <rcc rId="31487" sId="5">
    <nc r="E108">
      <v>98485</v>
    </nc>
  </rcc>
  <rcc rId="31488" sId="5">
    <nc r="E109">
      <v>35230</v>
    </nc>
  </rcc>
  <rcc rId="31489" sId="5">
    <nc r="E110">
      <v>15505</v>
    </nc>
  </rcc>
  <rcc rId="31490" sId="5">
    <nc r="E111">
      <v>27820</v>
    </nc>
  </rcc>
  <rcc rId="31491" sId="5">
    <nc r="E112">
      <v>5760</v>
    </nc>
  </rcc>
  <rcc rId="31492" sId="5">
    <nc r="E113">
      <v>19980</v>
    </nc>
  </rcc>
  <rcc rId="31493" sId="5">
    <nc r="E114">
      <v>12335</v>
    </nc>
  </rcc>
  <rcc rId="31494" sId="5">
    <nc r="E115">
      <v>47680</v>
    </nc>
  </rcc>
  <rcc rId="31495" sId="5">
    <nc r="E116">
      <v>36660</v>
    </nc>
  </rcc>
  <rcc rId="31496" sId="5">
    <nc r="E117">
      <v>97080</v>
    </nc>
  </rcc>
  <rcc rId="31497" sId="5">
    <nc r="E118">
      <v>41215</v>
    </nc>
  </rcc>
  <rcc rId="31498" sId="5">
    <nc r="E119">
      <v>2795</v>
    </nc>
  </rcc>
  <rcc rId="31499" sId="5">
    <nc r="E120">
      <v>87615</v>
    </nc>
  </rcc>
  <rfmt sheetId="5" sqref="E121">
    <dxf>
      <fill>
        <patternFill>
          <bgColor rgb="FFFFFF00"/>
        </patternFill>
      </fill>
    </dxf>
  </rfmt>
  <rcc rId="31500" sId="5">
    <nc r="E122">
      <v>15970</v>
    </nc>
  </rcc>
  <rcc rId="31501" sId="5">
    <nc r="E123">
      <v>5365</v>
    </nc>
  </rcc>
  <rcc rId="31502" sId="5">
    <nc r="E121">
      <v>84165</v>
    </nc>
  </rcc>
  <rcc rId="31503" sId="5">
    <nc r="E124">
      <v>8965</v>
    </nc>
  </rcc>
  <rcc rId="31504" sId="5">
    <nc r="E125">
      <v>10395</v>
    </nc>
  </rcc>
  <rcc rId="31505" sId="5">
    <nc r="E126">
      <v>32090</v>
    </nc>
  </rcc>
  <rcc rId="31506" sId="5">
    <nc r="E127">
      <v>62575</v>
    </nc>
  </rcc>
  <rcc rId="31507" sId="5">
    <nc r="E128">
      <v>10435</v>
    </nc>
  </rcc>
  <rcc rId="31508" sId="5">
    <nc r="E129">
      <v>16220</v>
    </nc>
  </rcc>
  <rcc rId="31509" sId="5">
    <nc r="E130">
      <v>12535</v>
    </nc>
  </rcc>
  <rcc rId="31510" sId="5">
    <nc r="E131">
      <v>8685</v>
    </nc>
  </rcc>
  <rcc rId="31511" sId="5">
    <nc r="E132">
      <v>9895</v>
    </nc>
  </rcc>
  <rcc rId="31512" sId="5">
    <nc r="E133">
      <v>19385</v>
    </nc>
  </rcc>
  <rcc rId="31513" sId="5">
    <nc r="E134">
      <v>18670</v>
    </nc>
  </rcc>
  <rcc rId="31514" sId="5">
    <nc r="E135">
      <v>31550</v>
    </nc>
  </rcc>
  <rcc rId="31515" sId="5">
    <nc r="E136">
      <v>59505</v>
    </nc>
  </rcc>
  <rcc rId="31516" sId="5">
    <nc r="E137">
      <v>29670</v>
    </nc>
  </rcc>
  <rcc rId="31517" sId="5">
    <nc r="E138">
      <v>29530</v>
    </nc>
  </rcc>
  <rcc rId="31518" sId="5">
    <nc r="E139">
      <v>41095</v>
    </nc>
  </rcc>
  <rcc rId="31519" sId="5">
    <nc r="E140">
      <v>19515</v>
    </nc>
  </rcc>
  <rcc rId="31520" sId="5">
    <nc r="E141">
      <v>9620</v>
    </nc>
  </rcc>
  <rcc rId="31521" sId="5">
    <nc r="E142">
      <v>28025</v>
    </nc>
  </rcc>
  <rcc rId="31522" sId="5">
    <nc r="E143">
      <v>41975</v>
    </nc>
  </rcc>
  <rcc rId="31523" sId="5">
    <nc r="E144">
      <v>58830</v>
    </nc>
  </rcc>
  <rcc rId="31524" sId="5">
    <nc r="E145">
      <v>11185</v>
    </nc>
  </rcc>
  <rcc rId="31525" sId="5">
    <nc r="E146">
      <v>13225</v>
    </nc>
  </rcc>
  <rcc rId="31526" sId="5">
    <nc r="E147">
      <v>30855</v>
    </nc>
  </rcc>
  <rcc rId="31527" sId="5">
    <nc r="E148">
      <v>13800</v>
    </nc>
  </rcc>
  <rcc rId="31528" sId="5">
    <nc r="E149">
      <v>40665</v>
    </nc>
  </rcc>
  <rcc rId="31529" sId="5">
    <nc r="E150">
      <v>39375</v>
    </nc>
  </rcc>
  <rcc rId="31530" sId="5">
    <nc r="E151">
      <v>45435</v>
    </nc>
  </rcc>
  <rcc rId="31531" sId="5">
    <nc r="E152">
      <v>23775</v>
    </nc>
  </rcc>
  <rcc rId="31532" sId="5">
    <nc r="E153">
      <v>1405</v>
    </nc>
  </rcc>
  <rcc rId="31533" sId="5">
    <nc r="E154">
      <v>29400</v>
    </nc>
  </rcc>
  <rcc rId="31534" sId="5">
    <nc r="E155">
      <v>78265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65" sId="4">
    <nc r="E7">
      <v>8420</v>
    </nc>
  </rcc>
  <rcc rId="38166" sId="4">
    <nc r="E8">
      <v>53750</v>
    </nc>
  </rcc>
  <rcc rId="38167" sId="4">
    <nc r="E9">
      <v>6620</v>
    </nc>
  </rcc>
  <rcc rId="38168" sId="4" numFmtId="19">
    <oc r="G9">
      <v>44076</v>
    </oc>
    <nc r="G9"/>
  </rcc>
  <rcc rId="38169" sId="4">
    <nc r="E11">
      <v>14260</v>
    </nc>
  </rcc>
  <rcc rId="38170" sId="4">
    <nc r="E12">
      <v>46840</v>
    </nc>
  </rcc>
  <rcc rId="38171" sId="4">
    <nc r="E13">
      <v>17990</v>
    </nc>
  </rcc>
  <rcc rId="38172" sId="4">
    <nc r="E14">
      <v>9725</v>
    </nc>
  </rcc>
  <rcc rId="38173" sId="4">
    <nc r="E17">
      <v>31920</v>
    </nc>
  </rcc>
  <rcc rId="38174" sId="4">
    <nc r="E20">
      <v>4760</v>
    </nc>
  </rcc>
  <rcc rId="38175" sId="4">
    <nc r="E22">
      <v>22865</v>
    </nc>
  </rcc>
  <rcc rId="38176" sId="4">
    <nc r="E23">
      <v>49625</v>
    </nc>
  </rcc>
  <rcc rId="38177" sId="4">
    <nc r="E25">
      <v>35535</v>
    </nc>
  </rcc>
  <rcc rId="38178" sId="4">
    <nc r="E27">
      <v>15745</v>
    </nc>
  </rcc>
  <rcc rId="38179" sId="4">
    <nc r="E30">
      <v>160</v>
    </nc>
  </rcc>
  <rcc rId="38180" sId="4">
    <nc r="E39">
      <v>42860</v>
    </nc>
  </rcc>
  <rcc rId="38181" sId="4">
    <nc r="E45">
      <v>88830</v>
    </nc>
  </rcc>
  <rcc rId="38182" sId="4">
    <nc r="E46">
      <v>9530</v>
    </nc>
  </rcc>
  <rcc rId="38183" sId="4">
    <nc r="E47">
      <v>11960</v>
    </nc>
  </rcc>
  <rcc rId="38184" sId="4">
    <nc r="E48">
      <v>54790</v>
    </nc>
  </rcc>
  <rcc rId="38185" sId="4">
    <nc r="E49">
      <v>15265</v>
    </nc>
  </rcc>
  <rcc rId="38186" sId="4">
    <nc r="E50">
      <v>32965</v>
    </nc>
  </rcc>
  <rcc rId="38187" sId="4">
    <nc r="E51">
      <v>16715</v>
    </nc>
  </rcc>
  <rcc rId="38188" sId="4">
    <nc r="E52">
      <v>10205</v>
    </nc>
  </rcc>
  <rcc rId="38189" sId="4">
    <nc r="E53">
      <v>20405</v>
    </nc>
  </rcc>
  <rcc rId="38190" sId="4">
    <nc r="E54">
      <v>6270</v>
    </nc>
  </rcc>
  <rcc rId="38191" sId="4">
    <nc r="E55">
      <v>55795</v>
    </nc>
  </rcc>
  <rcc rId="38192" sId="4">
    <nc r="E57">
      <v>6240</v>
    </nc>
  </rcc>
  <rcc rId="38193" sId="4">
    <nc r="E59">
      <v>13815</v>
    </nc>
  </rcc>
  <rcc rId="38194" sId="4">
    <nc r="E10">
      <v>24515</v>
    </nc>
  </rcc>
  <rcc rId="38195" sId="4">
    <nc r="E15">
      <v>29090</v>
    </nc>
  </rcc>
  <rcc rId="38196" sId="4">
    <nc r="E16">
      <v>31030</v>
    </nc>
  </rcc>
  <rcc rId="38197" sId="4">
    <nc r="E18">
      <v>34730</v>
    </nc>
  </rcc>
  <rcc rId="38198" sId="4">
    <nc r="E19">
      <v>55180</v>
    </nc>
  </rcc>
  <rcc rId="38199" sId="4">
    <nc r="E21">
      <v>9870</v>
    </nc>
  </rcc>
  <rcc rId="38200" sId="4">
    <nc r="E24">
      <v>31835</v>
    </nc>
  </rcc>
  <rcc rId="38201" sId="4">
    <nc r="E26">
      <v>17855</v>
    </nc>
  </rcc>
  <rcc rId="38202" sId="4">
    <nc r="E28">
      <v>58755</v>
    </nc>
  </rcc>
  <rcc rId="38203" sId="4">
    <nc r="E29">
      <v>35195</v>
    </nc>
  </rcc>
  <rcc rId="38204" sId="4">
    <nc r="E31">
      <v>22665</v>
    </nc>
  </rcc>
  <rcc rId="38205" sId="4">
    <nc r="E32">
      <v>31140</v>
    </nc>
  </rcc>
  <rcc rId="38206" sId="4">
    <nc r="E33">
      <v>38995</v>
    </nc>
  </rcc>
  <rcc rId="38207" sId="4">
    <nc r="E34">
      <v>20470</v>
    </nc>
  </rcc>
  <rcc rId="38208" sId="4">
    <nc r="E36">
      <v>50420</v>
    </nc>
  </rcc>
  <rcc rId="38209" sId="4">
    <nc r="E37">
      <v>39795</v>
    </nc>
  </rcc>
  <rcc rId="38210" sId="4">
    <nc r="E38">
      <v>13140</v>
    </nc>
  </rcc>
  <rcc rId="38211" sId="4">
    <nc r="E40">
      <v>38435</v>
    </nc>
  </rcc>
  <rcc rId="38212" sId="4">
    <nc r="E41">
      <v>5390</v>
    </nc>
  </rcc>
  <rcc rId="38213" sId="4">
    <nc r="E42">
      <v>103275</v>
    </nc>
  </rcc>
  <rcc rId="38214" sId="4">
    <nc r="E43">
      <v>10870</v>
    </nc>
  </rcc>
  <rcc rId="38215" sId="4">
    <nc r="E44">
      <v>2935</v>
    </nc>
  </rcc>
  <rcc rId="38216" sId="4">
    <nc r="E58">
      <v>30010</v>
    </nc>
  </rcc>
  <rcc rId="38217" sId="4">
    <nc r="E56">
      <v>54460</v>
    </nc>
  </rcc>
  <rcc rId="38218" sId="3">
    <oc r="E13">
      <v>12240</v>
    </oc>
    <nc r="E13">
      <v>12250</v>
    </nc>
  </rcc>
  <rcc rId="38219" sId="3">
    <oc r="E15">
      <v>5105</v>
    </oc>
    <nc r="E15">
      <v>5115</v>
    </nc>
  </rcc>
  <rcc rId="38220" sId="3">
    <oc r="E19">
      <v>158435</v>
    </oc>
    <nc r="E19">
      <v>158455</v>
    </nc>
  </rcc>
  <rcc rId="38221" sId="3">
    <oc r="E21">
      <v>14570</v>
    </oc>
    <nc r="E21">
      <v>14580</v>
    </nc>
  </rcc>
  <rcc rId="38222" sId="3">
    <oc r="E24">
      <v>54430</v>
    </oc>
    <nc r="E24">
      <v>54435</v>
    </nc>
  </rcc>
  <rcc rId="38223" sId="3">
    <oc r="E27">
      <v>39845</v>
    </oc>
    <nc r="E27">
      <v>39865</v>
    </nc>
  </rcc>
  <rcc rId="38224" sId="3">
    <oc r="E30">
      <v>32710</v>
    </oc>
    <nc r="E30">
      <v>32720</v>
    </nc>
  </rcc>
  <rcc rId="38225" sId="3">
    <oc r="E31">
      <v>66885</v>
    </oc>
    <nc r="E31">
      <v>66895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26">
    <dxf>
      <alignment vertical="center" readingOrder="0"/>
    </dxf>
  </rfmt>
  <rfmt sheetId="3" sqref="G26">
    <dxf>
      <alignment horizontal="center" readingOrder="0"/>
    </dxf>
  </rfmt>
  <rfmt sheetId="3" sqref="G26">
    <dxf>
      <alignment horizontal="left" readingOrder="0"/>
    </dxf>
  </rfmt>
  <rcc rId="38226" sId="2">
    <oc r="M75" t="inlineStr">
      <is>
        <t>не живут</t>
      </is>
    </oc>
    <nc r="M75"/>
  </rcc>
  <rcc rId="38227" sId="2">
    <nc r="E6">
      <v>1545</v>
    </nc>
  </rcc>
  <rcc rId="38228" sId="2">
    <nc r="E7">
      <v>23985</v>
    </nc>
  </rcc>
  <rcc rId="38229" sId="2">
    <nc r="E8">
      <v>21330</v>
    </nc>
  </rcc>
  <rcc rId="38230" sId="2">
    <nc r="E9">
      <v>28515</v>
    </nc>
  </rcc>
  <rcc rId="38231" sId="2">
    <nc r="E11">
      <v>27455</v>
    </nc>
  </rcc>
  <rcc rId="38232" sId="2">
    <nc r="E12">
      <v>20895</v>
    </nc>
  </rcc>
  <rcc rId="38233" sId="2">
    <nc r="E13">
      <v>33075</v>
    </nc>
  </rcc>
  <rcc rId="38234" sId="2">
    <nc r="E14">
      <v>22330</v>
    </nc>
  </rcc>
  <rcc rId="38235" sId="2">
    <nc r="E15">
      <v>42425</v>
    </nc>
  </rcc>
  <rcc rId="38236" sId="2">
    <nc r="E16">
      <v>43645</v>
    </nc>
  </rcc>
  <rcc rId="38237" sId="2">
    <nc r="E17">
      <v>37235</v>
    </nc>
  </rcc>
  <rcc rId="38238" sId="2">
    <nc r="E18">
      <v>17960</v>
    </nc>
  </rcc>
  <rcc rId="38239" sId="2">
    <nc r="E19">
      <v>2930</v>
    </nc>
  </rcc>
  <rcc rId="38240" sId="2">
    <nc r="E20">
      <v>2900</v>
    </nc>
  </rcc>
  <rcc rId="38241" sId="2">
    <nc r="E21">
      <v>29645</v>
    </nc>
  </rcc>
  <rcc rId="38242" sId="2">
    <nc r="E22">
      <v>8170</v>
    </nc>
  </rcc>
  <rcc rId="38243" sId="2">
    <nc r="E23">
      <v>1440</v>
    </nc>
  </rcc>
  <rcc rId="38244" sId="2">
    <nc r="E24">
      <v>9655</v>
    </nc>
  </rcc>
  <rcc rId="38245" sId="2">
    <nc r="E25">
      <v>14935</v>
    </nc>
  </rcc>
  <rcc rId="38246" sId="2">
    <nc r="E26">
      <v>14780</v>
    </nc>
  </rcc>
  <rcc rId="38247" sId="2">
    <nc r="E27">
      <v>50595</v>
    </nc>
  </rcc>
  <rcc rId="38248" sId="2">
    <nc r="E28">
      <v>12615</v>
    </nc>
  </rcc>
  <rcc rId="38249" sId="2">
    <nc r="E29">
      <v>67190</v>
    </nc>
  </rcc>
  <rcc rId="38250" sId="2">
    <nc r="E30">
      <v>9240</v>
    </nc>
  </rcc>
  <rcc rId="38251" sId="2">
    <nc r="E31">
      <v>2525</v>
    </nc>
  </rcc>
  <rcc rId="38252" sId="2">
    <nc r="E32">
      <v>26400</v>
    </nc>
  </rcc>
  <rcc rId="38253" sId="2">
    <nc r="E33">
      <v>205</v>
    </nc>
  </rcc>
  <rcc rId="38254" sId="2">
    <nc r="E34">
      <v>50135</v>
    </nc>
  </rcc>
  <rcc rId="38255" sId="2">
    <nc r="E35">
      <v>57285</v>
    </nc>
  </rcc>
  <rcc rId="38256" sId="2">
    <nc r="E36">
      <v>15065</v>
    </nc>
  </rcc>
  <rcc rId="38257" sId="2">
    <nc r="E37">
      <v>37625</v>
    </nc>
  </rcc>
  <rcc rId="38258" sId="2">
    <nc r="E38">
      <v>45035</v>
    </nc>
  </rcc>
  <rcc rId="38259" sId="2">
    <nc r="E39">
      <v>33250</v>
    </nc>
  </rcc>
  <rcc rId="38260" sId="2">
    <nc r="E40">
      <v>30880</v>
    </nc>
  </rcc>
  <rcc rId="38261" sId="2">
    <nc r="E41">
      <v>32720</v>
    </nc>
  </rcc>
  <rcc rId="38262" sId="2">
    <nc r="E42">
      <v>31700</v>
    </nc>
  </rcc>
  <rcc rId="38263" sId="2">
    <nc r="E43">
      <v>6930</v>
    </nc>
  </rcc>
  <rcc rId="38264" sId="2">
    <nc r="E44">
      <v>36430</v>
    </nc>
  </rcc>
  <rcc rId="38265" sId="2">
    <nc r="E45">
      <v>25735</v>
    </nc>
  </rcc>
  <rcc rId="38266" sId="2">
    <nc r="E46">
      <v>44045</v>
    </nc>
  </rcc>
  <rcc rId="38267" sId="2">
    <nc r="E47">
      <v>54275</v>
    </nc>
  </rcc>
  <rcc rId="38268" sId="2">
    <nc r="E48">
      <v>42545</v>
    </nc>
  </rcc>
  <rcc rId="38269" sId="2">
    <nc r="E49">
      <v>90270</v>
    </nc>
  </rcc>
  <rcc rId="38270" sId="2">
    <nc r="E50">
      <v>81130</v>
    </nc>
  </rcc>
  <rcc rId="38271" sId="2">
    <nc r="E51">
      <v>10775</v>
    </nc>
  </rcc>
  <rcc rId="38272" sId="2">
    <nc r="E52">
      <v>12090</v>
    </nc>
  </rcc>
  <rcc rId="38273" sId="2">
    <nc r="E53">
      <v>21775</v>
    </nc>
  </rcc>
  <rcc rId="38274" sId="2">
    <nc r="E54">
      <v>12740</v>
    </nc>
  </rcc>
  <rcc rId="38275" sId="2">
    <nc r="E55">
      <v>45585</v>
    </nc>
  </rcc>
  <rcc rId="38276" sId="2">
    <nc r="E56">
      <v>11955</v>
    </nc>
  </rcc>
  <rcc rId="38277" sId="2">
    <nc r="E57">
      <v>410</v>
    </nc>
  </rcc>
  <rcc rId="38278" sId="2">
    <nc r="E58">
      <v>24285</v>
    </nc>
  </rcc>
  <rcc rId="38279" sId="2">
    <nc r="E59">
      <v>23790</v>
    </nc>
  </rcc>
  <rcc rId="38280" sId="2">
    <nc r="E60">
      <v>13285</v>
    </nc>
  </rcc>
  <rcc rId="38281" sId="2">
    <nc r="E61">
      <v>71625</v>
    </nc>
  </rcc>
  <rcc rId="38282" sId="2">
    <nc r="E62">
      <v>14800</v>
    </nc>
  </rcc>
  <rcc rId="38283" sId="2">
    <nc r="E63">
      <v>2165</v>
    </nc>
  </rcc>
  <rcc rId="38284" sId="2">
    <nc r="E64">
      <v>20835</v>
    </nc>
  </rcc>
  <rcc rId="38285" sId="2">
    <nc r="E65">
      <v>68720</v>
    </nc>
  </rcc>
  <rcc rId="38286" sId="2">
    <nc r="E66">
      <v>33200</v>
    </nc>
  </rcc>
  <rcc rId="38287" sId="2">
    <nc r="E67">
      <v>8270</v>
    </nc>
  </rcc>
  <rcc rId="38288" sId="2">
    <nc r="E68">
      <v>28330</v>
    </nc>
  </rcc>
  <rcc rId="38289" sId="2">
    <nc r="E69">
      <v>56500</v>
    </nc>
  </rcc>
  <rcc rId="38290" sId="2">
    <nc r="E70">
      <v>88500</v>
    </nc>
  </rcc>
  <rcc rId="38291" sId="2">
    <nc r="E71">
      <v>37530</v>
    </nc>
  </rcc>
  <rcc rId="38292" sId="2">
    <nc r="E72">
      <v>7055</v>
    </nc>
  </rcc>
  <rcc rId="38293" sId="2">
    <nc r="E73">
      <v>59485</v>
    </nc>
  </rcc>
  <rcc rId="38294" sId="2">
    <nc r="E74">
      <v>10035</v>
    </nc>
  </rcc>
  <rcc rId="38295" sId="2">
    <nc r="E75">
      <v>275</v>
    </nc>
  </rcc>
  <rcc rId="38296" sId="2">
    <nc r="E76">
      <v>27130</v>
    </nc>
  </rcc>
  <rcc rId="38297" sId="2">
    <nc r="E77">
      <v>20350</v>
    </nc>
  </rcc>
  <rcc rId="38298" sId="2">
    <nc r="E78">
      <v>38530</v>
    </nc>
  </rcc>
  <rcc rId="38299" sId="2">
    <nc r="E79">
      <v>8445</v>
    </nc>
  </rcc>
  <rcc rId="38300" sId="2">
    <nc r="E80">
      <v>29020</v>
    </nc>
  </rcc>
  <rcc rId="38301" sId="2">
    <nc r="E81">
      <v>11430</v>
    </nc>
  </rcc>
  <rcc rId="38302" sId="2">
    <nc r="E82">
      <v>260</v>
    </nc>
  </rcc>
  <rcc rId="38303" sId="2">
    <nc r="E83">
      <v>8020</v>
    </nc>
  </rcc>
  <rcc rId="38304" sId="2">
    <nc r="E84">
      <v>13475</v>
    </nc>
  </rcc>
  <rcc rId="38305" sId="2">
    <nc r="E85">
      <v>10070</v>
    </nc>
  </rcc>
  <rcc rId="38306" sId="2">
    <nc r="E86">
      <v>39180</v>
    </nc>
  </rcc>
  <rcc rId="38307" sId="2">
    <nc r="E87">
      <v>36160</v>
    </nc>
  </rcc>
  <rcc rId="38308" sId="2">
    <nc r="E88">
      <v>19540</v>
    </nc>
  </rcc>
  <rcc rId="38309" sId="2">
    <nc r="E89">
      <v>68915</v>
    </nc>
  </rcc>
  <rcc rId="38310" sId="2">
    <nc r="E90">
      <v>61945</v>
    </nc>
  </rcc>
  <rcc rId="38311" sId="2">
    <nc r="E91">
      <v>14940</v>
    </nc>
  </rcc>
  <rcc rId="38312" sId="2">
    <nc r="E92">
      <v>12980</v>
    </nc>
  </rcc>
  <rcc rId="38313" sId="2">
    <nc r="E93">
      <v>740</v>
    </nc>
  </rcc>
  <rcc rId="38314" sId="2">
    <nc r="E94">
      <v>38370</v>
    </nc>
  </rcc>
  <rcc rId="38315" sId="2">
    <nc r="E95">
      <v>15350</v>
    </nc>
  </rcc>
  <rcc rId="38316" sId="2">
    <nc r="E96">
      <v>42390</v>
    </nc>
  </rcc>
  <rcc rId="38317" sId="2">
    <nc r="E97">
      <v>25730</v>
    </nc>
  </rcc>
  <rcc rId="38318" sId="2">
    <nc r="E98">
      <v>12090</v>
    </nc>
  </rcc>
  <rcc rId="38319" sId="2">
    <nc r="E99">
      <v>13120</v>
    </nc>
  </rcc>
  <rcc rId="38320" sId="2">
    <nc r="E100">
      <v>5330</v>
    </nc>
  </rcc>
  <rcc rId="38321" sId="2">
    <nc r="E101">
      <v>15110</v>
    </nc>
  </rcc>
  <rcc rId="38322" sId="2">
    <nc r="E102">
      <v>53790</v>
    </nc>
  </rcc>
  <rcc rId="38323" sId="2">
    <nc r="E103">
      <v>6755</v>
    </nc>
  </rcc>
  <rcc rId="38324" sId="2">
    <nc r="E104">
      <v>23575</v>
    </nc>
  </rcc>
  <rcc rId="38325" sId="2">
    <nc r="E105">
      <v>21260</v>
    </nc>
  </rcc>
  <rcc rId="38326" sId="2">
    <nc r="E106">
      <v>94735</v>
    </nc>
  </rcc>
  <rcc rId="38327" sId="2">
    <nc r="E107">
      <v>11055</v>
    </nc>
  </rcc>
  <rcc rId="38328" sId="2">
    <nc r="E108">
      <v>31435</v>
    </nc>
  </rcc>
  <rcc rId="38329" sId="2">
    <nc r="E109">
      <v>23235</v>
    </nc>
  </rcc>
  <rcc rId="38330" sId="2">
    <nc r="E110">
      <v>12245</v>
    </nc>
  </rcc>
  <rcc rId="38331" sId="2">
    <nc r="E111">
      <v>24930</v>
    </nc>
  </rcc>
  <rcc rId="38332" sId="2">
    <nc r="E112">
      <v>17475</v>
    </nc>
  </rcc>
  <rcc rId="38333" sId="2">
    <nc r="E113">
      <v>57915</v>
    </nc>
  </rcc>
  <rcc rId="38334" sId="2">
    <nc r="E114">
      <v>16520</v>
    </nc>
  </rcc>
  <rcc rId="38335" sId="2">
    <nc r="E115">
      <v>49740</v>
    </nc>
  </rcc>
  <rcc rId="38336" sId="2">
    <nc r="E116">
      <v>21335</v>
    </nc>
  </rcc>
  <rcc rId="38337" sId="2">
    <nc r="E117">
      <v>8920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38" sId="5">
    <nc r="E6">
      <v>15000</v>
    </nc>
  </rcc>
  <rcc rId="38339" sId="5">
    <nc r="E7">
      <v>5925</v>
    </nc>
  </rcc>
  <rcc rId="38340" sId="5">
    <nc r="E8">
      <v>18960</v>
    </nc>
  </rcc>
  <rcc rId="38341" sId="5">
    <nc r="E9">
      <v>12480</v>
    </nc>
  </rcc>
  <rcc rId="38342" sId="5">
    <nc r="E10">
      <v>22070</v>
    </nc>
  </rcc>
  <rcc rId="38343" sId="5">
    <nc r="E11">
      <v>45875</v>
    </nc>
  </rcc>
  <rcc rId="38344" sId="5">
    <nc r="E12">
      <v>22330</v>
    </nc>
  </rcc>
  <rcc rId="38345" sId="5">
    <nc r="E13">
      <v>14480</v>
    </nc>
  </rcc>
  <rcc rId="38346" sId="5">
    <nc r="E14">
      <v>160</v>
    </nc>
  </rcc>
  <rcc rId="38347" sId="5">
    <nc r="E15">
      <v>20290</v>
    </nc>
  </rcc>
  <rcc rId="38348" sId="5">
    <nc r="E16">
      <v>7810</v>
    </nc>
  </rcc>
  <rcc rId="38349" sId="5">
    <nc r="E17">
      <v>33600</v>
    </nc>
  </rcc>
  <rcc rId="38350" sId="5">
    <nc r="E18">
      <v>19810</v>
    </nc>
  </rcc>
  <rcc rId="38351" sId="5">
    <nc r="E19">
      <v>15030</v>
    </nc>
  </rcc>
  <rcc rId="38352" sId="5">
    <nc r="E20">
      <v>56595</v>
    </nc>
  </rcc>
  <rcc rId="38353" sId="5">
    <nc r="E21">
      <v>71465</v>
    </nc>
  </rcc>
  <rcc rId="38354" sId="5">
    <nc r="E22">
      <v>55830</v>
    </nc>
  </rcc>
  <rcc rId="38355" sId="5">
    <nc r="E23">
      <v>12550</v>
    </nc>
  </rcc>
  <rcc rId="38356" sId="5">
    <nc r="E24">
      <v>8850</v>
    </nc>
  </rcc>
  <rcc rId="38357" sId="5">
    <nc r="E25">
      <v>14560</v>
    </nc>
  </rcc>
  <rcc rId="38358" sId="5">
    <nc r="E26">
      <v>9595</v>
    </nc>
  </rcc>
  <rcc rId="38359" sId="5">
    <nc r="E27">
      <v>5700</v>
    </nc>
  </rcc>
  <rcc rId="38360" sId="5">
    <nc r="E28">
      <v>7500</v>
    </nc>
  </rcc>
  <rcc rId="38361" sId="5">
    <nc r="E29">
      <v>24825</v>
    </nc>
  </rcc>
  <rcc rId="38362" sId="5">
    <nc r="E30">
      <v>63675</v>
    </nc>
  </rcc>
  <rcc rId="38363" sId="5">
    <nc r="E31">
      <v>21430</v>
    </nc>
  </rcc>
  <rcc rId="38364" sId="5">
    <nc r="E32">
      <v>19805</v>
    </nc>
  </rcc>
  <rcc rId="38365" sId="5">
    <nc r="E33">
      <v>56145</v>
    </nc>
  </rcc>
  <rcc rId="38366" sId="5">
    <nc r="E34">
      <v>14515</v>
    </nc>
  </rcc>
  <rcc rId="38367" sId="5">
    <nc r="E35">
      <v>11295</v>
    </nc>
  </rcc>
  <rcc rId="38368" sId="5">
    <nc r="E36">
      <v>71460</v>
    </nc>
  </rcc>
  <rcc rId="38369" sId="5">
    <nc r="E37">
      <v>28610</v>
    </nc>
  </rcc>
  <rcc rId="38370" sId="5">
    <nc r="E38">
      <v>94250</v>
    </nc>
  </rcc>
  <rcc rId="38371" sId="5">
    <nc r="E39">
      <v>13380</v>
    </nc>
  </rcc>
  <rcc rId="38372" sId="5">
    <nc r="E40">
      <v>66080</v>
    </nc>
  </rcc>
  <rcc rId="38373" sId="5">
    <nc r="E41">
      <v>20365</v>
    </nc>
  </rcc>
  <rcc rId="38374" sId="5">
    <nc r="E42">
      <v>109675</v>
    </nc>
  </rcc>
  <rcc rId="38375" sId="5">
    <nc r="E43">
      <v>15310</v>
    </nc>
  </rcc>
  <rcc rId="38376" sId="5">
    <nc r="E44">
      <v>23725</v>
    </nc>
  </rcc>
  <rcc rId="38377" sId="5">
    <nc r="E45">
      <v>21300</v>
    </nc>
  </rcc>
  <rcc rId="38378" sId="5">
    <nc r="E46">
      <v>1050</v>
    </nc>
  </rcc>
  <rcc rId="38379" sId="5">
    <nc r="E47">
      <v>13235</v>
    </nc>
  </rcc>
  <rcc rId="38380" sId="5">
    <nc r="E48">
      <v>26400</v>
    </nc>
  </rcc>
  <rcc rId="38381" sId="5">
    <nc r="E49">
      <v>35935</v>
    </nc>
  </rcc>
  <rcc rId="38382" sId="5">
    <nc r="E50">
      <v>20950</v>
    </nc>
  </rcc>
  <rcc rId="38383" sId="5">
    <nc r="E51">
      <v>3730</v>
    </nc>
  </rcc>
  <rcc rId="38384" sId="5">
    <nc r="E52">
      <v>23670</v>
    </nc>
  </rcc>
  <rcc rId="38385" sId="5">
    <nc r="E53">
      <v>37135</v>
    </nc>
  </rcc>
  <rcc rId="38386" sId="5">
    <nc r="E54">
      <v>44470</v>
    </nc>
  </rcc>
  <rcc rId="38387" sId="5">
    <nc r="E55">
      <v>10045</v>
    </nc>
  </rcc>
  <rcc rId="38388" sId="5">
    <nc r="E56">
      <v>269590</v>
    </nc>
  </rcc>
  <rcc rId="38389" sId="5">
    <nc r="E57">
      <v>33585</v>
    </nc>
  </rcc>
  <rcc rId="38390" sId="5">
    <nc r="E58">
      <v>11345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91" sId="5">
    <nc r="E61">
      <v>4415</v>
    </nc>
  </rcc>
  <rcc rId="38392" sId="5">
    <nc r="E62">
      <v>9525</v>
    </nc>
  </rcc>
  <rcc rId="38393" sId="5">
    <nc r="E63">
      <v>2455</v>
    </nc>
  </rcc>
  <rcc rId="38394" sId="5">
    <nc r="E64">
      <v>20920</v>
    </nc>
  </rcc>
  <rcc rId="38395" sId="5">
    <nc r="E65">
      <v>7630</v>
    </nc>
  </rcc>
  <rcc rId="38396" sId="5">
    <nc r="E66">
      <v>24680</v>
    </nc>
  </rcc>
  <rcc rId="38397" sId="5">
    <nc r="E67">
      <v>34300</v>
    </nc>
  </rcc>
  <rcc rId="38398" sId="5">
    <nc r="E68">
      <v>6475</v>
    </nc>
  </rcc>
  <rcc rId="38399" sId="5">
    <nc r="E69">
      <v>740</v>
    </nc>
  </rcc>
  <rcc rId="38400" sId="5">
    <nc r="E70">
      <v>20855</v>
    </nc>
  </rcc>
  <rcc rId="38401" sId="5">
    <nc r="E71">
      <v>37375</v>
    </nc>
  </rcc>
  <rcc rId="38402" sId="5">
    <nc r="E72">
      <v>34420</v>
    </nc>
  </rcc>
  <rcc rId="38403" sId="5">
    <nc r="E73">
      <v>4175</v>
    </nc>
  </rcc>
  <rcc rId="38404" sId="5">
    <nc r="E74">
      <v>9010</v>
    </nc>
  </rcc>
  <rcc rId="38405" sId="5">
    <nc r="E75">
      <v>6000</v>
    </nc>
  </rcc>
  <rcc rId="38406" sId="5">
    <nc r="E76">
      <v>62680</v>
    </nc>
  </rcc>
  <rcc rId="38407" sId="5">
    <nc r="E77">
      <v>13280</v>
    </nc>
  </rcc>
  <rcc rId="38408" sId="5">
    <nc r="E78">
      <v>12720</v>
    </nc>
  </rcc>
  <rcc rId="38409" sId="5">
    <nc r="E79">
      <v>10540</v>
    </nc>
  </rcc>
  <rcc rId="38410" sId="5">
    <nc r="E80">
      <v>8930</v>
    </nc>
  </rcc>
  <rcc rId="38411" sId="5">
    <nc r="E81">
      <v>11175</v>
    </nc>
  </rcc>
  <rcc rId="38412" sId="5">
    <nc r="E82">
      <v>2515</v>
    </nc>
  </rcc>
  <rcc rId="38413" sId="5">
    <nc r="E83">
      <v>16150</v>
    </nc>
  </rcc>
  <rcc rId="38414" sId="5">
    <nc r="E84">
      <v>245</v>
    </nc>
  </rcc>
  <rcc rId="38415" sId="5">
    <nc r="E85">
      <v>26165</v>
    </nc>
  </rcc>
  <rcc rId="38416" sId="5">
    <nc r="E86">
      <v>27680</v>
    </nc>
  </rcc>
  <rcc rId="38417" sId="5">
    <nc r="E87">
      <v>9145</v>
    </nc>
  </rcc>
  <rcc rId="38418" sId="5">
    <nc r="E88">
      <v>3160</v>
    </nc>
  </rcc>
  <rcc rId="38419" sId="5">
    <nc r="E89">
      <v>44700</v>
    </nc>
  </rcc>
  <rcc rId="38420" sId="5">
    <nc r="E90">
      <v>27790</v>
    </nc>
  </rcc>
  <rcc rId="38421" sId="5">
    <nc r="E91">
      <v>70845</v>
    </nc>
  </rcc>
  <rcc rId="38422" sId="5">
    <nc r="E92">
      <v>42190</v>
    </nc>
  </rcc>
  <rcc rId="38423" sId="5">
    <nc r="E93">
      <v>315</v>
    </nc>
  </rcc>
  <rcc rId="38424" sId="5">
    <nc r="E94">
      <v>3520</v>
    </nc>
  </rcc>
  <rcc rId="38425" sId="5">
    <nc r="E95">
      <v>22700</v>
    </nc>
  </rcc>
  <rcc rId="38426" sId="5">
    <nc r="E96">
      <v>9760</v>
    </nc>
  </rcc>
  <rcc rId="38427" sId="5">
    <nc r="E97">
      <v>35960</v>
    </nc>
  </rcc>
  <rcc rId="38428" sId="5">
    <nc r="E98">
      <v>9085</v>
    </nc>
  </rcc>
  <rcc rId="38429" sId="5">
    <nc r="E99">
      <v>49370</v>
    </nc>
  </rcc>
  <rcc rId="38430" sId="5">
    <nc r="E100">
      <v>32250</v>
    </nc>
  </rcc>
  <rcc rId="38431" sId="5">
    <nc r="E101">
      <v>34850</v>
    </nc>
  </rcc>
  <rcc rId="38432" sId="5">
    <nc r="E102">
      <v>19365</v>
    </nc>
  </rcc>
  <rcc rId="38433" sId="5">
    <nc r="E103">
      <v>15920</v>
    </nc>
  </rcc>
  <rcc rId="38434" sId="5">
    <nc r="E104">
      <v>24630</v>
    </nc>
  </rcc>
  <rcc rId="38435" sId="5">
    <nc r="E105">
      <v>5260</v>
    </nc>
  </rcc>
  <rcc rId="38436" sId="5">
    <nc r="E106">
      <v>10405</v>
    </nc>
  </rcc>
  <rcc rId="38437" sId="5">
    <nc r="E107">
      <v>5480</v>
    </nc>
  </rcc>
  <rcc rId="38438" sId="5">
    <nc r="E108">
      <v>99830</v>
    </nc>
  </rcc>
  <rcc rId="38439" sId="5">
    <nc r="E109">
      <v>35400</v>
    </nc>
  </rcc>
  <rcc rId="38440" sId="5">
    <nc r="E110">
      <v>17625</v>
    </nc>
  </rcc>
  <rcc rId="38441" sId="5">
    <nc r="E111">
      <v>31110</v>
    </nc>
  </rcc>
  <rcc rId="38442" sId="5">
    <nc r="E112">
      <v>6490</v>
    </nc>
  </rcc>
  <rcc rId="38443" sId="5">
    <nc r="E113">
      <v>20045</v>
    </nc>
  </rcc>
  <rcc rId="38444" sId="5">
    <nc r="E114">
      <v>13445</v>
    </nc>
  </rcc>
  <rcc rId="38445" sId="5">
    <nc r="E115">
      <v>48880</v>
    </nc>
  </rcc>
  <rcc rId="38446" sId="5">
    <nc r="E116">
      <v>38130</v>
    </nc>
  </rcc>
  <rcc rId="38447" sId="5">
    <nc r="E117">
      <v>98495</v>
    </nc>
  </rcc>
  <rcc rId="38448" sId="5">
    <nc r="E118">
      <v>44150</v>
    </nc>
  </rcc>
  <rcc rId="38449" sId="5">
    <nc r="E119">
      <v>3760</v>
    </nc>
  </rcc>
  <rcc rId="38450" sId="5">
    <nc r="E120">
      <v>88845</v>
    </nc>
  </rcc>
  <rcc rId="38451" sId="5">
    <nc r="E122">
      <v>16445</v>
    </nc>
  </rcc>
  <rcc rId="38452" sId="5">
    <nc r="E123">
      <v>5730</v>
    </nc>
  </rcc>
  <rcc rId="38453" sId="5">
    <nc r="E124">
      <v>9525</v>
    </nc>
  </rcc>
  <rcc rId="38454" sId="5">
    <nc r="E125">
      <v>11255</v>
    </nc>
  </rcc>
  <rcc rId="38455" sId="5">
    <nc r="E126">
      <v>33375</v>
    </nc>
  </rcc>
  <rcc rId="38456" sId="5">
    <nc r="E127">
      <v>66025</v>
    </nc>
  </rcc>
  <rcc rId="38457" sId="5">
    <nc r="E128">
      <v>12700</v>
    </nc>
  </rcc>
  <rcc rId="38458" sId="5">
    <nc r="E129">
      <v>16980</v>
    </nc>
  </rcc>
  <rcc rId="38459" sId="5">
    <nc r="E130">
      <v>12540</v>
    </nc>
  </rcc>
  <rcc rId="38460" sId="5">
    <nc r="E131">
      <v>8965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61" sId="5">
    <nc r="E132">
      <v>10330</v>
    </nc>
  </rcc>
  <rcc rId="38462" sId="5">
    <nc r="E133">
      <v>19930</v>
    </nc>
  </rcc>
  <rcc rId="38463" sId="5">
    <nc r="E134">
      <v>19850</v>
    </nc>
  </rcc>
  <rcc rId="38464" sId="5">
    <nc r="E135">
      <v>32890</v>
    </nc>
  </rcc>
  <rcc rId="38465" sId="5">
    <nc r="E136">
      <v>60885</v>
    </nc>
  </rcc>
  <rcc rId="38466" sId="5">
    <nc r="E137">
      <v>30730</v>
    </nc>
  </rcc>
  <rcc rId="38467" sId="5">
    <nc r="E138">
      <v>30960</v>
    </nc>
  </rcc>
  <rcc rId="38468" sId="5">
    <nc r="E139">
      <v>41945</v>
    </nc>
  </rcc>
  <rcc rId="38469" sId="5">
    <nc r="E140">
      <v>20385</v>
    </nc>
  </rcc>
  <rcc rId="38470" sId="5">
    <nc r="E141">
      <v>9835</v>
    </nc>
  </rcc>
  <rcc rId="38471" sId="5">
    <nc r="E142">
      <v>29515</v>
    </nc>
  </rcc>
  <rcc rId="38472" sId="5">
    <nc r="E143">
      <v>42660</v>
    </nc>
  </rcc>
  <rcc rId="38473" sId="5">
    <nc r="E144">
      <v>61020</v>
    </nc>
  </rcc>
  <rcc rId="38474" sId="5">
    <nc r="E145">
      <v>12190</v>
    </nc>
  </rcc>
  <rcc rId="38475" sId="5">
    <nc r="E146">
      <v>14320</v>
    </nc>
  </rcc>
  <rcc rId="38476" sId="5">
    <nc r="E147">
      <v>32450</v>
    </nc>
  </rcc>
  <rcc rId="38477" sId="5">
    <nc r="E148">
      <v>15250</v>
    </nc>
  </rcc>
  <rcc rId="38478" sId="5">
    <nc r="E149">
      <v>41155</v>
    </nc>
  </rcc>
  <rcc rId="38479" sId="5">
    <nc r="E150">
      <v>39730</v>
    </nc>
  </rcc>
  <rcc rId="38480" sId="5">
    <nc r="E151">
      <v>47345</v>
    </nc>
  </rcc>
  <rcc rId="38481" sId="5">
    <nc r="E152">
      <v>24500</v>
    </nc>
  </rcc>
  <rcc rId="38482" sId="5">
    <nc r="E153">
      <v>1405</v>
    </nc>
  </rcc>
  <rcc rId="38483" sId="5">
    <nc r="E154">
      <v>30030</v>
    </nc>
  </rcc>
  <rcc rId="38484" sId="5">
    <nc r="E155">
      <v>81490</v>
    </nc>
  </rcc>
  <rcc rId="38485" sId="5">
    <nc r="E156">
      <v>27080</v>
    </nc>
  </rcc>
  <rcc rId="38486" sId="5">
    <nc r="E157">
      <v>38590</v>
    </nc>
  </rcc>
  <rcc rId="38487" sId="5">
    <nc r="E158">
      <v>6575</v>
    </nc>
  </rcc>
  <rcc rId="38488" sId="5">
    <nc r="E159">
      <v>8535</v>
    </nc>
  </rcc>
  <rcc rId="38489" sId="5">
    <nc r="E160">
      <v>17235</v>
    </nc>
  </rcc>
  <rcc rId="38490" sId="5">
    <nc r="E161">
      <v>92850</v>
    </nc>
  </rcc>
  <rcc rId="38491" sId="5">
    <nc r="E162">
      <v>77430</v>
    </nc>
  </rcc>
  <rcc rId="38492" sId="5">
    <nc r="E163">
      <v>22485</v>
    </nc>
  </rcc>
  <rcc rId="38493" sId="5">
    <nc r="E164">
      <v>46810</v>
    </nc>
  </rcc>
  <rcc rId="38494" sId="5">
    <nc r="E165">
      <v>615</v>
    </nc>
  </rcc>
  <rcc rId="38495" sId="5">
    <nc r="E166">
      <v>24650</v>
    </nc>
  </rcc>
  <rcc rId="38496" sId="5">
    <nc r="E167">
      <v>2130</v>
    </nc>
  </rcc>
  <rcc rId="38497" sId="5">
    <nc r="E168">
      <v>14210</v>
    </nc>
  </rcc>
  <rcc rId="38498" sId="5">
    <nc r="E169">
      <v>13820</v>
    </nc>
  </rcc>
  <rcc rId="38499" sId="5">
    <nc r="E170">
      <v>12120</v>
    </nc>
  </rcc>
  <rcc rId="38500" sId="5">
    <nc r="E171">
      <v>73000</v>
    </nc>
  </rcc>
  <rcc rId="38501" sId="5">
    <nc r="E172">
      <v>41665</v>
    </nc>
  </rcc>
  <rcc rId="38502" sId="5">
    <nc r="E173">
      <v>21300</v>
    </nc>
  </rcc>
  <rcc rId="38503" sId="5">
    <nc r="E174">
      <v>11360</v>
    </nc>
  </rcc>
  <rcc rId="38504" sId="5">
    <nc r="E175">
      <v>55850</v>
    </nc>
  </rcc>
  <rcc rId="38505" sId="5">
    <nc r="E176">
      <v>46085</v>
    </nc>
  </rcc>
  <rcc rId="38506" sId="5">
    <nc r="E177">
      <v>36600</v>
    </nc>
  </rcc>
  <rcc rId="38507" sId="5">
    <nc r="E178">
      <v>320</v>
    </nc>
  </rcc>
  <rcc rId="38508" sId="5">
    <nc r="E179">
      <v>51690</v>
    </nc>
  </rcc>
  <rcc rId="38509" sId="5">
    <nc r="E180">
      <v>40550</v>
    </nc>
  </rcc>
  <rcc rId="38510" sId="5">
    <nc r="E181">
      <v>11575</v>
    </nc>
  </rcc>
  <rcc rId="38511" sId="5">
    <nc r="E182">
      <v>10220</v>
    </nc>
  </rcc>
  <rcc rId="38512" sId="5">
    <nc r="E183">
      <v>32825</v>
    </nc>
  </rcc>
  <rcc rId="38513" sId="5">
    <nc r="E184">
      <v>25465</v>
    </nc>
  </rcc>
  <rcc rId="38514" sId="5">
    <nc r="E185">
      <v>11935</v>
    </nc>
  </rcc>
  <rcc rId="38515" sId="5">
    <nc r="E186">
      <v>20830</v>
    </nc>
  </rcc>
  <rcc rId="38516" sId="5">
    <nc r="E187">
      <v>41040</v>
    </nc>
  </rcc>
  <rcc rId="38517" sId="5">
    <nc r="E188">
      <v>14600</v>
    </nc>
  </rcc>
  <rcc rId="38518" sId="5">
    <nc r="E189">
      <v>127025</v>
    </nc>
  </rcc>
  <rcc rId="38519" sId="5">
    <nc r="E190">
      <v>9520</v>
    </nc>
  </rcc>
  <rcc rId="38520" sId="5">
    <nc r="E191">
      <v>28935</v>
    </nc>
  </rcc>
  <rcc rId="38521" sId="5">
    <nc r="E192">
      <v>36465</v>
    </nc>
  </rcc>
  <rcc rId="38522" sId="5">
    <nc r="E193">
      <v>28755</v>
    </nc>
  </rcc>
  <rcc rId="38523" sId="5">
    <nc r="E194">
      <v>10225</v>
    </nc>
  </rcc>
  <rcc rId="38524" sId="5">
    <nc r="E195">
      <v>11115</v>
    </nc>
  </rcc>
  <rcc rId="38525" sId="5">
    <nc r="E196">
      <v>27180</v>
    </nc>
  </rcc>
  <rcc rId="38526" sId="5">
    <nc r="E197">
      <v>10480</v>
    </nc>
  </rcc>
  <rcc rId="38527" sId="5">
    <nc r="E198">
      <v>19115</v>
    </nc>
  </rcc>
  <rcc rId="38528" sId="5">
    <nc r="E199">
      <v>16640</v>
    </nc>
  </rcc>
  <rcc rId="38529" sId="5">
    <nc r="E200">
      <v>23010</v>
    </nc>
  </rcc>
  <rcc rId="38530" sId="5">
    <nc r="E201">
      <v>17450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31" sId="13" numFmtId="4">
    <oc r="D5">
      <v>5769.19</v>
    </oc>
    <nc r="D5">
      <v>6311.86</v>
    </nc>
  </rcc>
  <rcc rId="38532" sId="13" numFmtId="4">
    <oc r="D8">
      <v>296008</v>
    </oc>
    <nc r="D8">
      <v>300196</v>
    </nc>
  </rcc>
  <rcc rId="38533" sId="13">
    <oc r="E5">
      <f>265.01+19</f>
    </oc>
    <nc r="E5">
      <f>303.24+21.74</f>
    </nc>
  </rcc>
  <rcc rId="38534" sId="13">
    <oc r="G5">
      <v>279.92</v>
    </oc>
    <nc r="G5">
      <v>139.97999999999999</v>
    </nc>
  </rcc>
  <rcc rId="38535" sId="13">
    <oc r="E7">
      <f>1646-F7</f>
    </oc>
    <nc r="E7">
      <f>1598-F7</f>
    </nc>
  </rcc>
  <rcc rId="38536" sId="13">
    <oc r="F7">
      <f>163*3.23</f>
    </oc>
    <nc r="F7">
      <f>161*3.23</f>
    </nc>
  </rcc>
  <rcc rId="38537" sId="13">
    <oc r="F8">
      <f>163*4.33</f>
    </oc>
    <nc r="F8">
      <f>161*4.33</f>
    </nc>
  </rcc>
  <rcc rId="38538" sId="13" numFmtId="4">
    <oc r="E8">
      <v>2199</v>
    </oc>
    <nc r="E8">
      <v>2014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J20" start="0" length="0">
    <dxf>
      <numFmt numFmtId="167" formatCode="_-* #,##0_р_._-;\-* #,##0_р_._-;_-* &quot;-&quot;??_р_._-;_-@_-"/>
    </dxf>
  </rfmt>
  <rcc rId="38552" sId="13">
    <oc r="E10">
      <f>120040-F10-G10</f>
    </oc>
    <nc r="E10">
      <f>('Норматив ээ'!H19+'Норматив ээ'!H21)-F10-G10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66" sId="13" numFmtId="4">
    <oc r="E8">
      <v>2014</v>
    </oc>
    <nc r="E8">
      <f>2014-198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80" sId="1">
    <oc r="A2" t="inlineStr">
      <is>
        <t>по потреблению электроэнергии за период с  24.11.2023г. по  18.12.2023г.</t>
      </is>
    </oc>
    <nc r="A2" t="inlineStr">
      <is>
        <t>по потреблению электроэнергии за период с  19.12.2023г. по  22.01.2024г.</t>
      </is>
    </nc>
  </rcc>
  <rcc rId="38581" sId="1">
    <oc r="C8">
      <v>7378</v>
    </oc>
    <nc r="C8">
      <v>7435</v>
    </nc>
  </rcc>
  <rcc rId="38582" sId="1">
    <oc r="C9">
      <v>3162</v>
    </oc>
    <nc r="C9">
      <v>3195</v>
    </nc>
  </rcc>
  <rcc rId="38583" sId="1">
    <oc r="C10">
      <v>15545</v>
    </oc>
    <nc r="C10">
      <v>15730</v>
    </nc>
  </rcc>
  <rcc rId="38584" sId="1">
    <oc r="C11">
      <v>20666</v>
    </oc>
    <nc r="C11">
      <v>20969</v>
    </nc>
  </rcc>
  <rcc rId="38585" sId="1">
    <oc r="D8">
      <v>7435</v>
    </oc>
    <nc r="D8"/>
  </rcc>
  <rcc rId="38586" sId="1">
    <oc r="D9">
      <v>3195</v>
    </oc>
    <nc r="D9"/>
  </rcc>
  <rcc rId="38587" sId="1">
    <oc r="D10">
      <v>15730</v>
    </oc>
    <nc r="D10"/>
  </rcc>
  <rcc rId="38588" sId="1">
    <oc r="D11">
      <v>20969</v>
    </oc>
    <nc r="D11"/>
  </rcc>
  <rcc rId="38589" sId="1">
    <oc r="C18">
      <v>12573</v>
    </oc>
    <nc r="C18">
      <v>12682</v>
    </nc>
  </rcc>
  <rcc rId="38590" sId="1">
    <oc r="C19">
      <v>3507</v>
    </oc>
    <nc r="C19">
      <v>3539</v>
    </nc>
  </rcc>
  <rcc rId="38591" sId="1">
    <oc r="C20">
      <v>11236</v>
    </oc>
    <nc r="C20">
      <v>11398</v>
    </nc>
  </rcc>
  <rcc rId="38592" sId="1">
    <oc r="C21">
      <v>13798</v>
    </oc>
    <nc r="C21">
      <v>13966</v>
    </nc>
  </rcc>
  <rcc rId="38593" sId="1">
    <oc r="D18">
      <v>12682</v>
    </oc>
    <nc r="D18"/>
  </rcc>
  <rcc rId="38594" sId="1">
    <oc r="D19">
      <v>3539</v>
    </oc>
    <nc r="D19"/>
  </rcc>
  <rcc rId="38595" sId="1">
    <oc r="D20">
      <v>11398</v>
    </oc>
    <nc r="D20"/>
  </rcc>
  <rcc rId="38596" sId="1">
    <oc r="D21">
      <v>13966</v>
    </oc>
    <nc r="D21"/>
  </rcc>
  <rcc rId="38597" sId="1">
    <oc r="C30">
      <v>4425</v>
    </oc>
    <nc r="C30">
      <v>4478</v>
    </nc>
  </rcc>
  <rcc rId="38598" sId="1">
    <oc r="C31">
      <v>4193</v>
    </oc>
    <nc r="C31">
      <v>4246</v>
    </nc>
  </rcc>
  <rcc rId="38599" sId="1">
    <oc r="C33">
      <v>20469</v>
    </oc>
    <nc r="C33">
      <v>20894</v>
    </nc>
  </rcc>
  <rcc rId="38600" sId="1">
    <oc r="C34">
      <v>15270</v>
    </oc>
    <nc r="C34">
      <v>15539</v>
    </nc>
  </rcc>
  <rfmt sheetId="1" sqref="C35" start="0" length="0">
    <dxf/>
  </rfmt>
  <rcc rId="38601" sId="1">
    <oc r="C36">
      <v>16050</v>
    </oc>
    <nc r="C36">
      <v>16169</v>
    </nc>
  </rcc>
  <rcc rId="38602" sId="1">
    <oc r="C37">
      <v>2728</v>
    </oc>
    <nc r="C37">
      <v>2756</v>
    </nc>
  </rcc>
  <rcc rId="38603" sId="1">
    <oc r="C38">
      <v>30174</v>
    </oc>
    <nc r="C38">
      <v>30550</v>
    </nc>
  </rcc>
  <rcc rId="38604" sId="1">
    <oc r="C39">
      <v>24976</v>
    </oc>
    <nc r="C39">
      <v>25348</v>
    </nc>
  </rcc>
  <rcc rId="38605" sId="1">
    <oc r="D30">
      <v>4478</v>
    </oc>
    <nc r="D30"/>
  </rcc>
  <rcc rId="38606" sId="1">
    <oc r="D31">
      <v>4246</v>
    </oc>
    <nc r="D31"/>
  </rcc>
  <rcc rId="38607" sId="1">
    <oc r="D33">
      <v>20894</v>
    </oc>
    <nc r="D33"/>
  </rcc>
  <rcc rId="38608" sId="1">
    <oc r="D34">
      <v>15539</v>
    </oc>
    <nc r="D34"/>
  </rcc>
  <rcc rId="38609" sId="1">
    <oc r="D36">
      <v>16169</v>
    </oc>
    <nc r="D36"/>
  </rcc>
  <rcc rId="38610" sId="1">
    <oc r="D37">
      <v>2756</v>
    </oc>
    <nc r="D37"/>
  </rcc>
  <rcc rId="38611" sId="1">
    <oc r="D38">
      <v>30550</v>
    </oc>
    <nc r="D38"/>
  </rcc>
  <rcc rId="38612" sId="1">
    <oc r="D39">
      <v>25348</v>
    </oc>
    <nc r="D39"/>
  </rcc>
  <rcc rId="38613" sId="1">
    <oc r="C45">
      <v>13350</v>
    </oc>
    <nc r="C45">
      <v>13491</v>
    </nc>
  </rcc>
  <rcc rId="38614" sId="1">
    <oc r="C46">
      <v>7879</v>
    </oc>
    <nc r="C46">
      <v>8013</v>
    </nc>
  </rcc>
  <rcc rId="38615" sId="1">
    <oc r="C47">
      <v>1523</v>
    </oc>
    <nc r="C47">
      <v>1536</v>
    </nc>
  </rcc>
  <rcc rId="38616" sId="1">
    <oc r="D45">
      <v>13491</v>
    </oc>
    <nc r="D45"/>
  </rcc>
  <rcc rId="38617" sId="1">
    <oc r="D46">
      <v>8013</v>
    </oc>
    <nc r="D46"/>
  </rcc>
  <rcc rId="38618" sId="1">
    <oc r="D47">
      <v>1536</v>
    </oc>
    <nc r="D47"/>
  </rcc>
  <rcc rId="38619" sId="2">
    <oc r="E2" t="inlineStr">
      <is>
        <t>Декабрь</t>
      </is>
    </oc>
    <nc r="E2" t="inlineStr">
      <is>
        <t>Январь</t>
      </is>
    </nc>
  </rcc>
  <rcc rId="38620" sId="2">
    <oc r="D6">
      <v>1435</v>
    </oc>
    <nc r="D6">
      <v>1545</v>
    </nc>
  </rcc>
  <rcc rId="38621" sId="2">
    <oc r="D7">
      <v>23820</v>
    </oc>
    <nc r="D7">
      <v>23985</v>
    </nc>
  </rcc>
  <rcc rId="38622" sId="2">
    <oc r="D8">
      <v>21190</v>
    </oc>
    <nc r="D8">
      <v>21330</v>
    </nc>
  </rcc>
  <rcc rId="38623" sId="2">
    <oc r="D9">
      <v>27610</v>
    </oc>
    <nc r="D9">
      <v>28515</v>
    </nc>
  </rcc>
  <rcc rId="38624" sId="2">
    <oc r="D11">
      <v>27320</v>
    </oc>
    <nc r="D11">
      <v>27455</v>
    </nc>
  </rcc>
  <rcc rId="38625" sId="2">
    <oc r="D12">
      <v>20785</v>
    </oc>
    <nc r="D12">
      <v>20895</v>
    </nc>
  </rcc>
  <rcc rId="38626" sId="2">
    <oc r="D13">
      <v>32320</v>
    </oc>
    <nc r="D13">
      <v>33075</v>
    </nc>
  </rcc>
  <rcc rId="38627" sId="2">
    <oc r="D14">
      <v>22220</v>
    </oc>
    <nc r="D14">
      <v>22330</v>
    </nc>
  </rcc>
  <rcc rId="38628" sId="2">
    <oc r="D15">
      <v>42195</v>
    </oc>
    <nc r="D15">
      <v>42425</v>
    </nc>
  </rcc>
  <rcc rId="38629" sId="2">
    <oc r="D16">
      <v>43605</v>
    </oc>
    <nc r="D16">
      <v>43645</v>
    </nc>
  </rcc>
  <rcc rId="38630" sId="2">
    <oc r="D17">
      <v>36865</v>
    </oc>
    <nc r="D17">
      <v>37235</v>
    </nc>
  </rcc>
  <rcc rId="38631" sId="2">
    <oc r="D18">
      <v>17805</v>
    </oc>
    <nc r="D18">
      <v>17960</v>
    </nc>
  </rcc>
  <rcc rId="38632" sId="2">
    <oc r="D19">
      <v>2885</v>
    </oc>
    <nc r="D19">
      <v>2930</v>
    </nc>
  </rcc>
  <rcc rId="38633" sId="2">
    <oc r="D20">
      <v>2885</v>
    </oc>
    <nc r="D20">
      <v>2900</v>
    </nc>
  </rcc>
  <rcc rId="38634" sId="2">
    <oc r="D21">
      <v>29430</v>
    </oc>
    <nc r="D21">
      <v>29645</v>
    </nc>
  </rcc>
  <rcc rId="38635" sId="2">
    <oc r="D22">
      <v>7865</v>
    </oc>
    <nc r="D22">
      <v>8170</v>
    </nc>
  </rcc>
  <rcc rId="38636" sId="2">
    <oc r="D23">
      <v>1310</v>
    </oc>
    <nc r="D23">
      <v>1440</v>
    </nc>
  </rcc>
  <rcc rId="38637" sId="2">
    <oc r="D24">
      <v>9390</v>
    </oc>
    <nc r="D24">
      <v>9655</v>
    </nc>
  </rcc>
  <rcc rId="38638" sId="2">
    <oc r="D25">
      <v>14805</v>
    </oc>
    <nc r="D25">
      <v>14935</v>
    </nc>
  </rcc>
  <rcc rId="38639" sId="2">
    <oc r="D26">
      <v>14075</v>
    </oc>
    <nc r="D26">
      <v>14780</v>
    </nc>
  </rcc>
  <rcc rId="38640" sId="2">
    <oc r="D27">
      <v>50535</v>
    </oc>
    <nc r="D27">
      <v>50595</v>
    </nc>
  </rcc>
  <rcc rId="38641" sId="2">
    <oc r="D28">
      <v>12520</v>
    </oc>
    <nc r="D28">
      <v>12615</v>
    </nc>
  </rcc>
  <rcc rId="38642" sId="2">
    <oc r="D29">
      <v>65630</v>
    </oc>
    <nc r="D29">
      <v>67190</v>
    </nc>
  </rcc>
  <rcc rId="38643" sId="2">
    <oc r="D30">
      <v>9060</v>
    </oc>
    <nc r="D30">
      <v>9240</v>
    </nc>
  </rcc>
  <rcc rId="38644" sId="2">
    <oc r="D31">
      <v>2520</v>
    </oc>
    <nc r="D31">
      <v>2525</v>
    </nc>
  </rcc>
  <rcc rId="38645" sId="2">
    <oc r="D32">
      <v>26275</v>
    </oc>
    <nc r="D32">
      <v>26400</v>
    </nc>
  </rcc>
  <rcc rId="38646" sId="2">
    <oc r="D33">
      <v>135</v>
    </oc>
    <nc r="D33">
      <v>205</v>
    </nc>
  </rcc>
  <rcc rId="38647" sId="2">
    <oc r="D34">
      <v>49710</v>
    </oc>
    <nc r="D34">
      <v>50135</v>
    </nc>
  </rcc>
  <rcc rId="38648" sId="2">
    <oc r="D35">
      <v>56975</v>
    </oc>
    <nc r="D35">
      <v>57285</v>
    </nc>
  </rcc>
  <rcc rId="38649" sId="2">
    <oc r="D36">
      <v>14940</v>
    </oc>
    <nc r="D36">
      <v>15065</v>
    </nc>
  </rcc>
  <rcc rId="38650" sId="2">
    <oc r="D37">
      <v>37310</v>
    </oc>
    <nc r="D37">
      <v>37625</v>
    </nc>
  </rcc>
  <rcc rId="38651" sId="2">
    <oc r="D38">
      <v>44560</v>
    </oc>
    <nc r="D38">
      <v>45035</v>
    </nc>
  </rcc>
  <rcc rId="38652" sId="2">
    <oc r="D39">
      <v>32975</v>
    </oc>
    <nc r="D39">
      <v>33250</v>
    </nc>
  </rcc>
  <rcc rId="38653" sId="2">
    <oc r="D40">
      <v>30685</v>
    </oc>
    <nc r="D40">
      <v>30880</v>
    </nc>
  </rcc>
  <rcc rId="38654" sId="2">
    <oc r="D41">
      <v>32445</v>
    </oc>
    <nc r="D41">
      <v>32720</v>
    </nc>
  </rcc>
  <rcc rId="38655" sId="2">
    <oc r="D42">
      <v>31595</v>
    </oc>
    <nc r="D42">
      <v>31700</v>
    </nc>
  </rcc>
  <rcc rId="38656" sId="2">
    <oc r="D43">
      <v>6790</v>
    </oc>
    <nc r="D43">
      <v>6930</v>
    </nc>
  </rcc>
  <rcc rId="38657" sId="2">
    <oc r="D44">
      <v>36195</v>
    </oc>
    <nc r="D44">
      <v>36430</v>
    </nc>
  </rcc>
  <rcc rId="38658" sId="2">
    <oc r="D45">
      <v>25330</v>
    </oc>
    <nc r="D45">
      <v>25735</v>
    </nc>
  </rcc>
  <rcc rId="38659" sId="2">
    <oc r="D46">
      <v>43745</v>
    </oc>
    <nc r="D46">
      <v>44045</v>
    </nc>
  </rcc>
  <rcc rId="38660" sId="2">
    <oc r="D47">
      <v>54045</v>
    </oc>
    <nc r="D47">
      <v>54275</v>
    </nc>
  </rcc>
  <rcc rId="38661" sId="2">
    <oc r="D48">
      <v>42410</v>
    </oc>
    <nc r="D48">
      <v>42545</v>
    </nc>
  </rcc>
  <rcc rId="38662" sId="2">
    <oc r="D49">
      <v>90060</v>
    </oc>
    <nc r="D49">
      <v>90270</v>
    </nc>
  </rcc>
  <rcc rId="38663" sId="2">
    <oc r="D50">
      <v>80335</v>
    </oc>
    <nc r="D50">
      <v>81130</v>
    </nc>
  </rcc>
  <rcc rId="38664" sId="2">
    <oc r="D51">
      <v>10585</v>
    </oc>
    <nc r="D51">
      <v>10775</v>
    </nc>
  </rcc>
  <rcc rId="38665" sId="2">
    <oc r="D52">
      <v>11995</v>
    </oc>
    <nc r="D52">
      <v>12090</v>
    </nc>
  </rcc>
  <rcc rId="38666" sId="2">
    <oc r="D53">
      <v>21530</v>
    </oc>
    <nc r="D53">
      <v>21775</v>
    </nc>
  </rcc>
  <rcc rId="38667" sId="2">
    <oc r="D54">
      <v>12290</v>
    </oc>
    <nc r="D54">
      <v>12740</v>
    </nc>
  </rcc>
  <rcc rId="38668" sId="2">
    <oc r="D55">
      <v>45465</v>
    </oc>
    <nc r="D55">
      <v>45585</v>
    </nc>
  </rcc>
  <rcc rId="38669" sId="2">
    <oc r="D56">
      <v>11805</v>
    </oc>
    <nc r="D56">
      <v>11955</v>
    </nc>
  </rcc>
  <rcc rId="38670" sId="2">
    <oc r="D57">
      <v>55</v>
    </oc>
    <nc r="D57">
      <v>410</v>
    </nc>
  </rcc>
  <rcc rId="38671" sId="2">
    <oc r="D58">
      <v>24125</v>
    </oc>
    <nc r="D58">
      <v>24285</v>
    </nc>
  </rcc>
  <rcc rId="38672" sId="2">
    <oc r="D59">
      <v>23615</v>
    </oc>
    <nc r="D59">
      <v>23790</v>
    </nc>
  </rcc>
  <rcc rId="38673" sId="2">
    <oc r="D60">
      <v>13280</v>
    </oc>
    <nc r="D60">
      <v>13285</v>
    </nc>
  </rcc>
  <rcc rId="38674" sId="2">
    <oc r="D61">
      <v>71420</v>
    </oc>
    <nc r="D61">
      <v>71625</v>
    </nc>
  </rcc>
  <rcc rId="38675" sId="2">
    <oc r="D62">
      <v>14590</v>
    </oc>
    <nc r="D62">
      <v>14800</v>
    </nc>
  </rcc>
  <rcc rId="38676" sId="2">
    <oc r="D63">
      <v>2160</v>
    </oc>
    <nc r="D63">
      <v>2165</v>
    </nc>
  </rcc>
  <rcc rId="38677" sId="2">
    <oc r="D64">
      <v>20730</v>
    </oc>
    <nc r="D64">
      <v>20835</v>
    </nc>
  </rcc>
  <rcc rId="38678" sId="2">
    <oc r="D65">
      <v>68230</v>
    </oc>
    <nc r="D65">
      <v>68720</v>
    </nc>
  </rcc>
  <rcc rId="38679" sId="2">
    <oc r="D66">
      <v>32790</v>
    </oc>
    <nc r="D66">
      <v>33200</v>
    </nc>
  </rcc>
  <rcc rId="38680" sId="2">
    <oc r="D67">
      <v>8200</v>
    </oc>
    <nc r="D67">
      <v>8270</v>
    </nc>
  </rcc>
  <rcc rId="38681" sId="2">
    <oc r="D68">
      <v>28065</v>
    </oc>
    <nc r="D68">
      <v>28330</v>
    </nc>
  </rcc>
  <rcc rId="38682" sId="2">
    <oc r="D69">
      <v>56255</v>
    </oc>
    <nc r="D69">
      <v>56500</v>
    </nc>
  </rcc>
  <rcc rId="38683" sId="2">
    <oc r="D70">
      <v>87990</v>
    </oc>
    <nc r="D70">
      <v>88500</v>
    </nc>
  </rcc>
  <rcc rId="38684" sId="2">
    <oc r="D71">
      <v>37415</v>
    </oc>
    <nc r="D71">
      <v>37530</v>
    </nc>
  </rcc>
  <rcc rId="38685" sId="2">
    <oc r="D72">
      <v>6820</v>
    </oc>
    <nc r="D72">
      <v>7055</v>
    </nc>
  </rcc>
  <rcc rId="38686" sId="2">
    <oc r="D73">
      <v>58890</v>
    </oc>
    <nc r="D73">
      <v>59485</v>
    </nc>
  </rcc>
  <rcc rId="38687" sId="2">
    <oc r="D74">
      <v>10015</v>
    </oc>
    <nc r="D74">
      <v>10035</v>
    </nc>
  </rcc>
  <rcc rId="38688" sId="2">
    <oc r="D76">
      <v>26985</v>
    </oc>
    <nc r="D76">
      <v>27130</v>
    </nc>
  </rcc>
  <rcc rId="38689" sId="2">
    <oc r="D77">
      <v>19990</v>
    </oc>
    <nc r="D77">
      <v>20350</v>
    </nc>
  </rcc>
  <rcc rId="38690" sId="2">
    <oc r="D78">
      <v>38155</v>
    </oc>
    <nc r="D78">
      <v>38530</v>
    </nc>
  </rcc>
  <rcc rId="38691" sId="2">
    <oc r="D79">
      <v>8350</v>
    </oc>
    <nc r="D79">
      <v>8445</v>
    </nc>
  </rcc>
  <rcc rId="38692" sId="2">
    <oc r="D80">
      <v>28885</v>
    </oc>
    <nc r="D80">
      <v>29020</v>
    </nc>
  </rcc>
  <rcc rId="38693" sId="2">
    <oc r="D81">
      <v>11255</v>
    </oc>
    <nc r="D81">
      <v>11430</v>
    </nc>
  </rcc>
  <rcc rId="38694" sId="2">
    <oc r="D82">
      <v>55</v>
    </oc>
    <nc r="D82">
      <v>260</v>
    </nc>
  </rcc>
  <rcc rId="38695" sId="2">
    <oc r="D83">
      <v>7990</v>
    </oc>
    <nc r="D83">
      <v>8020</v>
    </nc>
  </rcc>
  <rcc rId="38696" sId="2">
    <oc r="D84">
      <v>13345</v>
    </oc>
    <nc r="D84">
      <v>13475</v>
    </nc>
  </rcc>
  <rcc rId="38697" sId="2">
    <oc r="D85">
      <v>9925</v>
    </oc>
    <nc r="D85">
      <v>10070</v>
    </nc>
  </rcc>
  <rcc rId="38698" sId="2">
    <oc r="D86">
      <v>38645</v>
    </oc>
    <nc r="D86">
      <v>39180</v>
    </nc>
  </rcc>
  <rcc rId="38699" sId="2">
    <oc r="D87">
      <v>36080</v>
    </oc>
    <nc r="D87">
      <v>36160</v>
    </nc>
  </rcc>
  <rcc rId="38700" sId="2">
    <oc r="D88">
      <v>19465</v>
    </oc>
    <nc r="D88">
      <v>19540</v>
    </nc>
  </rcc>
  <rcc rId="38701" sId="2">
    <oc r="D89">
      <v>68710</v>
    </oc>
    <nc r="D89">
      <v>68915</v>
    </nc>
  </rcc>
  <rcc rId="38702" sId="2">
    <oc r="D90">
      <v>61680</v>
    </oc>
    <nc r="D90">
      <v>61945</v>
    </nc>
  </rcc>
  <rcc rId="38703" sId="2">
    <oc r="D91">
      <v>14740</v>
    </oc>
    <nc r="D91">
      <v>14940</v>
    </nc>
  </rcc>
  <rcc rId="38704" sId="2">
    <oc r="D92">
      <v>12830</v>
    </oc>
    <nc r="D92">
      <v>12980</v>
    </nc>
  </rcc>
  <rcc rId="38705" sId="2">
    <oc r="D93">
      <v>730</v>
    </oc>
    <nc r="D93">
      <v>740</v>
    </nc>
  </rcc>
  <rcc rId="38706" sId="2">
    <oc r="D94">
      <v>38150</v>
    </oc>
    <nc r="D94">
      <v>38370</v>
    </nc>
  </rcc>
  <rcc rId="38707" sId="2">
    <oc r="D95">
      <v>15085</v>
    </oc>
    <nc r="D95">
      <v>15350</v>
    </nc>
  </rcc>
  <rcc rId="38708" sId="2">
    <oc r="D96">
      <v>42250</v>
    </oc>
    <nc r="D96">
      <v>42390</v>
    </nc>
  </rcc>
  <rcc rId="38709" sId="2">
    <oc r="D97">
      <v>25645</v>
    </oc>
    <nc r="D97">
      <v>25730</v>
    </nc>
  </rcc>
  <rcc rId="38710" sId="2">
    <oc r="D98">
      <v>11715</v>
    </oc>
    <nc r="D98">
      <v>12090</v>
    </nc>
  </rcc>
  <rcc rId="38711" sId="2">
    <oc r="D99">
      <v>13055</v>
    </oc>
    <nc r="D99">
      <v>13120</v>
    </nc>
  </rcc>
  <rcc rId="38712" sId="2">
    <oc r="D100">
      <v>5205</v>
    </oc>
    <nc r="D100">
      <v>5330</v>
    </nc>
  </rcc>
  <rcc rId="38713" sId="2">
    <oc r="D101">
      <v>14880</v>
    </oc>
    <nc r="D101">
      <v>15110</v>
    </nc>
  </rcc>
  <rcc rId="38714" sId="2">
    <oc r="D102">
      <v>53585</v>
    </oc>
    <nc r="D102">
      <v>53790</v>
    </nc>
  </rcc>
  <rcc rId="38715" sId="2">
    <oc r="D103">
      <v>6700</v>
    </oc>
    <nc r="D103">
      <v>6755</v>
    </nc>
  </rcc>
  <rcc rId="38716" sId="2">
    <oc r="D104">
      <v>23450</v>
    </oc>
    <nc r="D104">
      <v>23575</v>
    </nc>
  </rcc>
  <rcc rId="38717" sId="2">
    <oc r="D105">
      <v>21220</v>
    </oc>
    <nc r="D105">
      <v>21260</v>
    </nc>
  </rcc>
  <rcc rId="38718" sId="2">
    <oc r="D106">
      <v>94125</v>
    </oc>
    <nc r="D106">
      <v>94735</v>
    </nc>
  </rcc>
  <rcc rId="38719" sId="2">
    <oc r="D108">
      <v>31115</v>
    </oc>
    <nc r="D108">
      <v>31435</v>
    </nc>
  </rcc>
  <rcc rId="38720" sId="2">
    <oc r="D109">
      <v>22890</v>
    </oc>
    <nc r="D109">
      <v>23235</v>
    </nc>
  </rcc>
  <rcc rId="38721" sId="2">
    <oc r="D110">
      <v>11960</v>
    </oc>
    <nc r="D110">
      <v>12245</v>
    </nc>
  </rcc>
  <rcc rId="38722" sId="2">
    <oc r="D111">
      <v>24880</v>
    </oc>
    <nc r="D111">
      <v>24930</v>
    </nc>
  </rcc>
  <rcc rId="38723" sId="2">
    <oc r="D112">
      <v>17395</v>
    </oc>
    <nc r="D112">
      <v>17475</v>
    </nc>
  </rcc>
  <rcc rId="38724" sId="2">
    <oc r="D113">
      <v>57715</v>
    </oc>
    <nc r="D113">
      <v>57915</v>
    </nc>
  </rcc>
  <rcc rId="38725" sId="2">
    <oc r="D114">
      <v>16380</v>
    </oc>
    <nc r="D114">
      <v>16520</v>
    </nc>
  </rcc>
  <rcc rId="38726" sId="2">
    <oc r="D115">
      <v>49590</v>
    </oc>
    <nc r="D115">
      <v>49740</v>
    </nc>
  </rcc>
  <rcc rId="38727" sId="2">
    <oc r="D116">
      <v>21270</v>
    </oc>
    <nc r="D116">
      <v>21335</v>
    </nc>
  </rcc>
  <rcc rId="38728" sId="2">
    <oc r="D117">
      <v>8795</v>
    </oc>
    <nc r="D117">
      <v>8920</v>
    </nc>
  </rcc>
  <rcc rId="38729" sId="2">
    <oc r="E6">
      <v>1545</v>
    </oc>
    <nc r="E6"/>
  </rcc>
  <rcc rId="38730" sId="2">
    <oc r="E7">
      <v>23985</v>
    </oc>
    <nc r="E7"/>
  </rcc>
  <rcc rId="38731" sId="2">
    <oc r="E8">
      <v>21330</v>
    </oc>
    <nc r="E8"/>
  </rcc>
  <rcc rId="38732" sId="2">
    <oc r="E9">
      <v>28515</v>
    </oc>
    <nc r="E9"/>
  </rcc>
  <rcc rId="38733" sId="2">
    <oc r="E11">
      <v>27455</v>
    </oc>
    <nc r="E11"/>
  </rcc>
  <rcc rId="38734" sId="2">
    <oc r="E12">
      <v>20895</v>
    </oc>
    <nc r="E12"/>
  </rcc>
  <rcc rId="38735" sId="2">
    <oc r="E13">
      <v>33075</v>
    </oc>
    <nc r="E13"/>
  </rcc>
  <rcc rId="38736" sId="2">
    <oc r="E14">
      <v>22330</v>
    </oc>
    <nc r="E14"/>
  </rcc>
  <rcc rId="38737" sId="2">
    <oc r="E15">
      <v>42425</v>
    </oc>
    <nc r="E15"/>
  </rcc>
  <rcc rId="38738" sId="2">
    <oc r="E16">
      <v>43645</v>
    </oc>
    <nc r="E16"/>
  </rcc>
  <rcc rId="38739" sId="2">
    <oc r="E17">
      <v>37235</v>
    </oc>
    <nc r="E17"/>
  </rcc>
  <rcc rId="38740" sId="2">
    <oc r="E18">
      <v>17960</v>
    </oc>
    <nc r="E18"/>
  </rcc>
  <rcc rId="38741" sId="2">
    <oc r="E19">
      <v>2930</v>
    </oc>
    <nc r="E19"/>
  </rcc>
  <rcc rId="38742" sId="2">
    <oc r="E20">
      <v>2900</v>
    </oc>
    <nc r="E20"/>
  </rcc>
  <rcc rId="38743" sId="2">
    <oc r="E21">
      <v>29645</v>
    </oc>
    <nc r="E21"/>
  </rcc>
  <rcc rId="38744" sId="2">
    <oc r="E22">
      <v>8170</v>
    </oc>
    <nc r="E22"/>
  </rcc>
  <rcc rId="38745" sId="2">
    <oc r="E23">
      <v>1440</v>
    </oc>
    <nc r="E23"/>
  </rcc>
  <rcc rId="38746" sId="2">
    <oc r="E24">
      <v>9655</v>
    </oc>
    <nc r="E24"/>
  </rcc>
  <rcc rId="38747" sId="2">
    <oc r="E25">
      <v>14935</v>
    </oc>
    <nc r="E25"/>
  </rcc>
  <rcc rId="38748" sId="2">
    <oc r="E26">
      <v>14780</v>
    </oc>
    <nc r="E26"/>
  </rcc>
  <rcc rId="38749" sId="2">
    <oc r="E27">
      <v>50595</v>
    </oc>
    <nc r="E27"/>
  </rcc>
  <rcc rId="38750" sId="2">
    <oc r="E28">
      <v>12615</v>
    </oc>
    <nc r="E28"/>
  </rcc>
  <rcc rId="38751" sId="2">
    <oc r="E29">
      <v>67190</v>
    </oc>
    <nc r="E29"/>
  </rcc>
  <rcc rId="38752" sId="2">
    <oc r="E30">
      <v>9240</v>
    </oc>
    <nc r="E30"/>
  </rcc>
  <rcc rId="38753" sId="2">
    <oc r="E31">
      <v>2525</v>
    </oc>
    <nc r="E31"/>
  </rcc>
  <rcc rId="38754" sId="2">
    <oc r="E32">
      <v>26400</v>
    </oc>
    <nc r="E32"/>
  </rcc>
  <rcc rId="38755" sId="2">
    <oc r="E33">
      <v>205</v>
    </oc>
    <nc r="E33"/>
  </rcc>
  <rcc rId="38756" sId="2">
    <oc r="E34">
      <v>50135</v>
    </oc>
    <nc r="E34"/>
  </rcc>
  <rcc rId="38757" sId="2">
    <oc r="E35">
      <v>57285</v>
    </oc>
    <nc r="E35"/>
  </rcc>
  <rcc rId="38758" sId="2">
    <oc r="E36">
      <v>15065</v>
    </oc>
    <nc r="E36"/>
  </rcc>
  <rcc rId="38759" sId="2">
    <oc r="E37">
      <v>37625</v>
    </oc>
    <nc r="E37"/>
  </rcc>
  <rcc rId="38760" sId="2">
    <oc r="E38">
      <v>45035</v>
    </oc>
    <nc r="E38"/>
  </rcc>
  <rcc rId="38761" sId="2">
    <oc r="E39">
      <v>33250</v>
    </oc>
    <nc r="E39"/>
  </rcc>
  <rcc rId="38762" sId="2">
    <oc r="E40">
      <v>30880</v>
    </oc>
    <nc r="E40"/>
  </rcc>
  <rcc rId="38763" sId="2">
    <oc r="E41">
      <v>32720</v>
    </oc>
    <nc r="E41"/>
  </rcc>
  <rcc rId="38764" sId="2">
    <oc r="E42">
      <v>31700</v>
    </oc>
    <nc r="E42"/>
  </rcc>
  <rcc rId="38765" sId="2">
    <oc r="E43">
      <v>6930</v>
    </oc>
    <nc r="E43"/>
  </rcc>
  <rcc rId="38766" sId="2">
    <oc r="E44">
      <v>36430</v>
    </oc>
    <nc r="E44"/>
  </rcc>
  <rcc rId="38767" sId="2">
    <oc r="E45">
      <v>25735</v>
    </oc>
    <nc r="E45"/>
  </rcc>
  <rcc rId="38768" sId="2">
    <oc r="E46">
      <v>44045</v>
    </oc>
    <nc r="E46"/>
  </rcc>
  <rcc rId="38769" sId="2">
    <oc r="E47">
      <v>54275</v>
    </oc>
    <nc r="E47"/>
  </rcc>
  <rcc rId="38770" sId="2">
    <oc r="E48">
      <v>42545</v>
    </oc>
    <nc r="E48"/>
  </rcc>
  <rcc rId="38771" sId="2">
    <oc r="E49">
      <v>90270</v>
    </oc>
    <nc r="E49"/>
  </rcc>
  <rcc rId="38772" sId="2">
    <oc r="E50">
      <v>81130</v>
    </oc>
    <nc r="E50"/>
  </rcc>
  <rcc rId="38773" sId="2">
    <oc r="E51">
      <v>10775</v>
    </oc>
    <nc r="E51"/>
  </rcc>
  <rcc rId="38774" sId="2">
    <oc r="E52">
      <v>12090</v>
    </oc>
    <nc r="E52"/>
  </rcc>
  <rcc rId="38775" sId="2">
    <oc r="E53">
      <v>21775</v>
    </oc>
    <nc r="E53"/>
  </rcc>
  <rcc rId="38776" sId="2">
    <oc r="E54">
      <v>12740</v>
    </oc>
    <nc r="E54"/>
  </rcc>
  <rcc rId="38777" sId="2">
    <oc r="E55">
      <v>45585</v>
    </oc>
    <nc r="E55"/>
  </rcc>
  <rcc rId="38778" sId="2">
    <oc r="E56">
      <v>11955</v>
    </oc>
    <nc r="E56"/>
  </rcc>
  <rcc rId="38779" sId="2">
    <oc r="E57">
      <v>410</v>
    </oc>
    <nc r="E57"/>
  </rcc>
  <rcc rId="38780" sId="2">
    <oc r="E58">
      <v>24285</v>
    </oc>
    <nc r="E58"/>
  </rcc>
  <rcc rId="38781" sId="2">
    <oc r="E59">
      <v>23790</v>
    </oc>
    <nc r="E59"/>
  </rcc>
  <rcc rId="38782" sId="2">
    <oc r="E60">
      <v>13285</v>
    </oc>
    <nc r="E60"/>
  </rcc>
  <rcc rId="38783" sId="2">
    <oc r="E61">
      <v>71625</v>
    </oc>
    <nc r="E61"/>
  </rcc>
  <rcc rId="38784" sId="2">
    <oc r="E62">
      <v>14800</v>
    </oc>
    <nc r="E62"/>
  </rcc>
  <rcc rId="38785" sId="2">
    <oc r="E63">
      <v>2165</v>
    </oc>
    <nc r="E63"/>
  </rcc>
  <rcc rId="38786" sId="2">
    <oc r="E64">
      <v>20835</v>
    </oc>
    <nc r="E64"/>
  </rcc>
  <rcc rId="38787" sId="2">
    <oc r="E65">
      <v>68720</v>
    </oc>
    <nc r="E65"/>
  </rcc>
  <rcc rId="38788" sId="2">
    <oc r="E66">
      <v>33200</v>
    </oc>
    <nc r="E66"/>
  </rcc>
  <rcc rId="38789" sId="2">
    <oc r="E67">
      <v>8270</v>
    </oc>
    <nc r="E67"/>
  </rcc>
  <rcc rId="38790" sId="2">
    <oc r="E68">
      <v>28330</v>
    </oc>
    <nc r="E68"/>
  </rcc>
  <rcc rId="38791" sId="2">
    <oc r="E69">
      <v>56500</v>
    </oc>
    <nc r="E69"/>
  </rcc>
  <rcc rId="38792" sId="2">
    <oc r="E70">
      <v>88500</v>
    </oc>
    <nc r="E70"/>
  </rcc>
  <rcc rId="38793" sId="2">
    <oc r="E71">
      <v>37530</v>
    </oc>
    <nc r="E71"/>
  </rcc>
  <rcc rId="38794" sId="2">
    <oc r="E72">
      <v>7055</v>
    </oc>
    <nc r="E72"/>
  </rcc>
  <rcc rId="38795" sId="2">
    <oc r="E73">
      <v>59485</v>
    </oc>
    <nc r="E73"/>
  </rcc>
  <rcc rId="38796" sId="2">
    <oc r="E74">
      <v>10035</v>
    </oc>
    <nc r="E74"/>
  </rcc>
  <rcc rId="38797" sId="2">
    <oc r="E75">
      <v>275</v>
    </oc>
    <nc r="E75"/>
  </rcc>
  <rcc rId="38798" sId="2">
    <oc r="E76">
      <v>27130</v>
    </oc>
    <nc r="E76"/>
  </rcc>
  <rcc rId="38799" sId="2">
    <oc r="E77">
      <v>20350</v>
    </oc>
    <nc r="E77"/>
  </rcc>
  <rcc rId="38800" sId="2">
    <oc r="E78">
      <v>38530</v>
    </oc>
    <nc r="E78"/>
  </rcc>
  <rcc rId="38801" sId="2">
    <oc r="E79">
      <v>8445</v>
    </oc>
    <nc r="E79"/>
  </rcc>
  <rcc rId="38802" sId="2">
    <oc r="E80">
      <v>29020</v>
    </oc>
    <nc r="E80"/>
  </rcc>
  <rcc rId="38803" sId="2">
    <oc r="E81">
      <v>11430</v>
    </oc>
    <nc r="E81"/>
  </rcc>
  <rcc rId="38804" sId="2">
    <oc r="E82">
      <v>260</v>
    </oc>
    <nc r="E82"/>
  </rcc>
  <rcc rId="38805" sId="2">
    <oc r="E83">
      <v>8020</v>
    </oc>
    <nc r="E83"/>
  </rcc>
  <rcc rId="38806" sId="2">
    <oc r="E84">
      <v>13475</v>
    </oc>
    <nc r="E84"/>
  </rcc>
  <rcc rId="38807" sId="2">
    <oc r="E85">
      <v>10070</v>
    </oc>
    <nc r="E85"/>
  </rcc>
  <rcc rId="38808" sId="2">
    <oc r="E86">
      <v>39180</v>
    </oc>
    <nc r="E86"/>
  </rcc>
  <rcc rId="38809" sId="2">
    <oc r="E87">
      <v>36160</v>
    </oc>
    <nc r="E87"/>
  </rcc>
  <rcc rId="38810" sId="2">
    <oc r="E88">
      <v>19540</v>
    </oc>
    <nc r="E88"/>
  </rcc>
  <rcc rId="38811" sId="2">
    <oc r="E89">
      <v>68915</v>
    </oc>
    <nc r="E89"/>
  </rcc>
  <rcc rId="38812" sId="2">
    <oc r="E90">
      <v>61945</v>
    </oc>
    <nc r="E90"/>
  </rcc>
  <rcc rId="38813" sId="2">
    <oc r="E91">
      <v>14940</v>
    </oc>
    <nc r="E91"/>
  </rcc>
  <rcc rId="38814" sId="2">
    <oc r="E92">
      <v>12980</v>
    </oc>
    <nc r="E92"/>
  </rcc>
  <rcc rId="38815" sId="2">
    <oc r="E93">
      <v>740</v>
    </oc>
    <nc r="E93"/>
  </rcc>
  <rcc rId="38816" sId="2">
    <oc r="E94">
      <v>38370</v>
    </oc>
    <nc r="E94"/>
  </rcc>
  <rcc rId="38817" sId="2">
    <oc r="E95">
      <v>15350</v>
    </oc>
    <nc r="E95"/>
  </rcc>
  <rcc rId="38818" sId="2">
    <oc r="E96">
      <v>42390</v>
    </oc>
    <nc r="E96"/>
  </rcc>
  <rcc rId="38819" sId="2">
    <oc r="E97">
      <v>25730</v>
    </oc>
    <nc r="E97"/>
  </rcc>
  <rcc rId="38820" sId="2">
    <oc r="E98">
      <v>12090</v>
    </oc>
    <nc r="E98"/>
  </rcc>
  <rcc rId="38821" sId="2">
    <oc r="E99">
      <v>13120</v>
    </oc>
    <nc r="E99"/>
  </rcc>
  <rcc rId="38822" sId="2">
    <oc r="E100">
      <v>5330</v>
    </oc>
    <nc r="E100"/>
  </rcc>
  <rcc rId="38823" sId="2">
    <oc r="E101">
      <v>15110</v>
    </oc>
    <nc r="E101"/>
  </rcc>
  <rcc rId="38824" sId="2">
    <oc r="E102">
      <v>53790</v>
    </oc>
    <nc r="E102"/>
  </rcc>
  <rcc rId="38825" sId="2">
    <oc r="E103">
      <v>6755</v>
    </oc>
    <nc r="E103"/>
  </rcc>
  <rcc rId="38826" sId="2">
    <oc r="E104">
      <v>23575</v>
    </oc>
    <nc r="E104"/>
  </rcc>
  <rcc rId="38827" sId="2">
    <oc r="E105">
      <v>21260</v>
    </oc>
    <nc r="E105"/>
  </rcc>
  <rcc rId="38828" sId="2">
    <oc r="E106">
      <v>94735</v>
    </oc>
    <nc r="E106"/>
  </rcc>
  <rcc rId="38829" sId="2">
    <oc r="E107">
      <v>11055</v>
    </oc>
    <nc r="E107"/>
  </rcc>
  <rcc rId="38830" sId="2">
    <oc r="E108">
      <v>31435</v>
    </oc>
    <nc r="E108"/>
  </rcc>
  <rcc rId="38831" sId="2">
    <oc r="E109">
      <v>23235</v>
    </oc>
    <nc r="E109"/>
  </rcc>
  <rcc rId="38832" sId="2">
    <oc r="E110">
      <v>12245</v>
    </oc>
    <nc r="E110"/>
  </rcc>
  <rcc rId="38833" sId="2">
    <oc r="E111">
      <v>24930</v>
    </oc>
    <nc r="E111"/>
  </rcc>
  <rcc rId="38834" sId="2">
    <oc r="E112">
      <v>17475</v>
    </oc>
    <nc r="E112"/>
  </rcc>
  <rcc rId="38835" sId="2">
    <oc r="E113">
      <v>57915</v>
    </oc>
    <nc r="E113"/>
  </rcc>
  <rcc rId="38836" sId="2">
    <oc r="E114">
      <v>16520</v>
    </oc>
    <nc r="E114"/>
  </rcc>
  <rcc rId="38837" sId="2">
    <oc r="E115">
      <v>49740</v>
    </oc>
    <nc r="E115"/>
  </rcc>
  <rcc rId="38838" sId="2">
    <oc r="E116">
      <v>21335</v>
    </oc>
    <nc r="E116"/>
  </rcc>
  <rcc rId="38839" sId="2">
    <oc r="E117">
      <v>8920</v>
    </oc>
    <nc r="E117"/>
  </rcc>
  <rcc rId="38840" sId="3">
    <oc r="E2" t="inlineStr">
      <is>
        <t>Декабрь</t>
      </is>
    </oc>
    <nc r="E2" t="inlineStr">
      <is>
        <t>Январь</t>
      </is>
    </nc>
  </rcc>
  <rcc rId="38841" sId="3">
    <oc r="D7">
      <v>13945</v>
    </oc>
    <nc r="D7">
      <v>14095</v>
    </nc>
  </rcc>
  <rcc rId="38842" sId="3">
    <oc r="D8">
      <v>965</v>
    </oc>
    <nc r="D8">
      <v>995</v>
    </nc>
  </rcc>
  <rcc rId="38843" sId="3">
    <oc r="D9">
      <v>15590</v>
    </oc>
    <nc r="D9">
      <v>15675</v>
    </nc>
  </rcc>
  <rcc rId="38844" sId="3">
    <oc r="D10">
      <v>14640</v>
    </oc>
    <nc r="D10">
      <v>14815</v>
    </nc>
  </rcc>
  <rcc rId="38845" sId="3">
    <oc r="D11">
      <v>945</v>
    </oc>
    <nc r="D11">
      <v>950</v>
    </nc>
  </rcc>
  <rcc rId="38846" sId="3">
    <oc r="D12">
      <v>29410</v>
    </oc>
    <nc r="D12">
      <v>29505</v>
    </nc>
  </rcc>
  <rcc rId="38847" sId="3">
    <oc r="D13">
      <v>12030</v>
    </oc>
    <nc r="D13">
      <v>12250</v>
    </nc>
  </rcc>
  <rcc rId="38848" sId="3">
    <oc r="D14">
      <v>19380</v>
    </oc>
    <nc r="D14">
      <v>19500</v>
    </nc>
  </rcc>
  <rcc rId="38849" sId="3">
    <oc r="D15">
      <v>4855</v>
    </oc>
    <nc r="D15">
      <v>5115</v>
    </nc>
  </rcc>
  <rcc rId="38850" sId="3">
    <oc r="D16">
      <v>78040</v>
    </oc>
    <nc r="D16">
      <v>78225</v>
    </nc>
  </rcc>
  <rcc rId="38851" sId="3">
    <oc r="D17">
      <v>42335</v>
    </oc>
    <nc r="D17">
      <v>42795</v>
    </nc>
  </rcc>
  <rcc rId="38852" sId="3">
    <oc r="D18">
      <v>16035</v>
    </oc>
    <nc r="D18">
      <v>16185</v>
    </nc>
  </rcc>
  <rcc rId="38853" sId="3">
    <oc r="D19">
      <v>157630</v>
    </oc>
    <nc r="D19">
      <v>158455</v>
    </nc>
  </rcc>
  <rcc rId="38854" sId="3">
    <oc r="D20">
      <v>6170</v>
    </oc>
    <nc r="D20">
      <v>6190</v>
    </nc>
  </rcc>
  <rcc rId="38855" sId="3">
    <oc r="D21">
      <v>14370</v>
    </oc>
    <nc r="D21">
      <v>14580</v>
    </nc>
  </rcc>
  <rcc rId="38856" sId="3">
    <oc r="D22">
      <v>13610</v>
    </oc>
    <nc r="D22">
      <v>13705</v>
    </nc>
  </rcc>
  <rcc rId="38857" sId="3">
    <oc r="D23">
      <v>38665</v>
    </oc>
    <nc r="D23">
      <v>38760</v>
    </nc>
  </rcc>
  <rcc rId="38858" sId="3">
    <oc r="D24">
      <v>54260</v>
    </oc>
    <nc r="D24">
      <v>54435</v>
    </nc>
  </rcc>
  <rcc rId="38859" sId="3">
    <oc r="D25">
      <v>12240</v>
    </oc>
    <nc r="D25">
      <v>12300</v>
    </nc>
  </rcc>
  <rcc rId="38860" sId="3">
    <oc r="D27">
      <v>38635</v>
    </oc>
    <nc r="D27">
      <v>39865</v>
    </nc>
  </rcc>
  <rcc rId="38861" sId="3">
    <oc r="D28">
      <v>32515</v>
    </oc>
    <nc r="D28">
      <v>32600</v>
    </nc>
  </rcc>
  <rcc rId="38862" sId="3">
    <oc r="D29">
      <v>33095</v>
    </oc>
    <nc r="D29">
      <v>33290</v>
    </nc>
  </rcc>
  <rcc rId="38863" sId="3">
    <oc r="D30">
      <v>32380</v>
    </oc>
    <nc r="D30">
      <v>32720</v>
    </nc>
  </rcc>
  <rcc rId="38864" sId="3">
    <oc r="D31">
      <v>66405</v>
    </oc>
    <nc r="D31">
      <v>66895</v>
    </nc>
  </rcc>
  <rcc rId="38865" sId="3">
    <oc r="E7">
      <v>14095</v>
    </oc>
    <nc r="E7"/>
  </rcc>
  <rcc rId="38866" sId="3">
    <oc r="E8">
      <v>995</v>
    </oc>
    <nc r="E8"/>
  </rcc>
  <rcc rId="38867" sId="3">
    <oc r="E9">
      <v>15675</v>
    </oc>
    <nc r="E9"/>
  </rcc>
  <rcc rId="38868" sId="3">
    <oc r="E10">
      <v>14815</v>
    </oc>
    <nc r="E10"/>
  </rcc>
  <rcc rId="38869" sId="3">
    <oc r="E11">
      <v>950</v>
    </oc>
    <nc r="E11"/>
  </rcc>
  <rcc rId="38870" sId="3">
    <oc r="E12">
      <v>29505</v>
    </oc>
    <nc r="E12"/>
  </rcc>
  <rcc rId="38871" sId="3">
    <oc r="E13">
      <v>12250</v>
    </oc>
    <nc r="E13"/>
  </rcc>
  <rcc rId="38872" sId="3">
    <oc r="E14">
      <v>19500</v>
    </oc>
    <nc r="E14"/>
  </rcc>
  <rcc rId="38873" sId="3">
    <oc r="E15">
      <v>5115</v>
    </oc>
    <nc r="E15"/>
  </rcc>
  <rcc rId="38874" sId="3">
    <oc r="E16">
      <v>78225</v>
    </oc>
    <nc r="E16"/>
  </rcc>
  <rcc rId="38875" sId="3">
    <oc r="E17">
      <v>42795</v>
    </oc>
    <nc r="E17"/>
  </rcc>
  <rcc rId="38876" sId="3">
    <oc r="E18">
      <v>16185</v>
    </oc>
    <nc r="E18"/>
  </rcc>
  <rcc rId="38877" sId="3">
    <oc r="E19">
      <v>158455</v>
    </oc>
    <nc r="E19"/>
  </rcc>
  <rcc rId="38878" sId="3">
    <oc r="E20">
      <v>6190</v>
    </oc>
    <nc r="E20"/>
  </rcc>
  <rcc rId="38879" sId="3">
    <oc r="E21">
      <v>14580</v>
    </oc>
    <nc r="E21"/>
  </rcc>
  <rcc rId="38880" sId="3">
    <oc r="E22">
      <v>13705</v>
    </oc>
    <nc r="E22"/>
  </rcc>
  <rcc rId="38881" sId="3">
    <oc r="E23">
      <v>38760</v>
    </oc>
    <nc r="E23"/>
  </rcc>
  <rcc rId="38882" sId="3">
    <oc r="E24">
      <v>54435</v>
    </oc>
    <nc r="E24"/>
  </rcc>
  <rcc rId="38883" sId="3">
    <oc r="E25">
      <v>12300</v>
    </oc>
    <nc r="E25"/>
  </rcc>
  <rcc rId="38884" sId="3">
    <oc r="E26">
      <v>15</v>
    </oc>
    <nc r="E26"/>
  </rcc>
  <rcc rId="38885" sId="3">
    <oc r="E27">
      <v>39865</v>
    </oc>
    <nc r="E27"/>
  </rcc>
  <rcc rId="38886" sId="3">
    <oc r="E28">
      <v>32600</v>
    </oc>
    <nc r="E28"/>
  </rcc>
  <rcc rId="38887" sId="3">
    <oc r="E29">
      <v>33290</v>
    </oc>
    <nc r="E29"/>
  </rcc>
  <rcc rId="38888" sId="3">
    <oc r="E30">
      <v>32720</v>
    </oc>
    <nc r="E30"/>
  </rcc>
  <rcc rId="38889" sId="3">
    <oc r="E31">
      <v>66895</v>
    </oc>
    <nc r="E31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C89967A4-B011-4AE3-A120-84FAEC8E95DA}" name="Ольга" id="-642882811" dateTime="2023-06-28T08:49:19"/>
  <userInfo guid="{5E3EFDD4-DC8C-46AE-AF92-BE9B7C6F9809}" name="HP" id="-811999274" dateTime="2023-07-24T08:09:44"/>
  <userInfo guid="{2E314A1F-1CBA-45A9-AE66-81744F3E8AD4}" name="HP" id="-812025128" dateTime="2024-02-20T10:38:2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20" zoomScaleSheetLayoutView="120" workbookViewId="0">
      <selection activeCell="E53" sqref="E53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07" t="s">
        <v>1009</v>
      </c>
      <c r="B1" s="807"/>
      <c r="C1" s="807"/>
      <c r="D1" s="807"/>
      <c r="E1" s="807"/>
      <c r="F1" s="807"/>
      <c r="G1" s="807"/>
    </row>
    <row r="2" spans="1:8" ht="15" x14ac:dyDescent="0.2">
      <c r="A2" s="808" t="s">
        <v>2030</v>
      </c>
      <c r="B2" s="808"/>
      <c r="C2" s="808"/>
      <c r="D2" s="808"/>
      <c r="E2" s="808"/>
      <c r="F2" s="808"/>
      <c r="G2" s="808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8" t="s">
        <v>0</v>
      </c>
      <c r="B4" s="809" t="s">
        <v>1</v>
      </c>
      <c r="C4" s="809" t="s">
        <v>2</v>
      </c>
      <c r="D4" s="809"/>
      <c r="E4" s="785" t="s">
        <v>3</v>
      </c>
      <c r="F4" s="785" t="s">
        <v>4</v>
      </c>
      <c r="G4" s="809" t="s">
        <v>5</v>
      </c>
    </row>
    <row r="5" spans="1:8" ht="13.5" thickBot="1" x14ac:dyDescent="0.25">
      <c r="A5" s="786"/>
      <c r="B5" s="809"/>
      <c r="C5" s="809"/>
      <c r="D5" s="809"/>
      <c r="E5" s="786"/>
      <c r="F5" s="786"/>
      <c r="G5" s="809"/>
    </row>
    <row r="6" spans="1:8" ht="13.5" thickBot="1" x14ac:dyDescent="0.25">
      <c r="A6" s="787"/>
      <c r="B6" s="809"/>
      <c r="C6" s="5" t="s">
        <v>6</v>
      </c>
      <c r="D6" s="6" t="s">
        <v>7</v>
      </c>
      <c r="E6" s="787"/>
      <c r="F6" s="787"/>
      <c r="G6" s="809"/>
    </row>
    <row r="7" spans="1:8" ht="18" customHeight="1" thickBot="1" x14ac:dyDescent="0.25">
      <c r="A7" s="795" t="s">
        <v>1545</v>
      </c>
      <c r="B7" s="796"/>
      <c r="C7" s="796"/>
      <c r="D7" s="797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7589</v>
      </c>
      <c r="D8" s="21">
        <v>7650</v>
      </c>
      <c r="E8" s="154">
        <f>D8-C8</f>
        <v>61</v>
      </c>
      <c r="F8" s="21">
        <v>15</v>
      </c>
      <c r="G8" s="22">
        <f>E8*F8</f>
        <v>915</v>
      </c>
      <c r="H8" s="8"/>
    </row>
    <row r="9" spans="1:8" ht="64.5" thickBot="1" x14ac:dyDescent="0.25">
      <c r="A9" s="9" t="s">
        <v>9</v>
      </c>
      <c r="B9" s="21">
        <v>29993299</v>
      </c>
      <c r="C9" s="22">
        <v>3293</v>
      </c>
      <c r="D9" s="22">
        <v>3336</v>
      </c>
      <c r="E9" s="154">
        <f>D9-C9</f>
        <v>43</v>
      </c>
      <c r="F9" s="22">
        <v>60</v>
      </c>
      <c r="G9" s="22">
        <f>E9*F9</f>
        <v>2580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16225</v>
      </c>
      <c r="D10" s="21">
        <v>16423</v>
      </c>
      <c r="E10" s="154">
        <f>D10-C10</f>
        <v>198</v>
      </c>
      <c r="F10" s="21">
        <v>40</v>
      </c>
      <c r="G10" s="22">
        <f>E10*F10</f>
        <v>7920</v>
      </c>
    </row>
    <row r="11" spans="1:8" ht="15" customHeight="1" thickBot="1" x14ac:dyDescent="0.25">
      <c r="A11" s="11" t="s">
        <v>11</v>
      </c>
      <c r="B11" s="25">
        <v>29993506</v>
      </c>
      <c r="C11" s="21">
        <v>21736</v>
      </c>
      <c r="D11" s="21">
        <v>22024</v>
      </c>
      <c r="E11" s="154">
        <f>D11-C11</f>
        <v>288</v>
      </c>
      <c r="F11" s="21">
        <v>60</v>
      </c>
      <c r="G11" s="22">
        <f>E11*F11</f>
        <v>17280</v>
      </c>
    </row>
    <row r="12" spans="1:8" ht="18" customHeight="1" thickBot="1" x14ac:dyDescent="0.25">
      <c r="A12" s="513" t="s">
        <v>1546</v>
      </c>
      <c r="B12" s="514"/>
      <c r="C12" s="179"/>
      <c r="D12" s="179"/>
      <c r="E12" s="154"/>
      <c r="F12" s="186"/>
      <c r="G12" s="12">
        <f>SUM(G8:G11)</f>
        <v>28695</v>
      </c>
    </row>
    <row r="13" spans="1:8" ht="42.75" customHeight="1" thickBot="1" x14ac:dyDescent="0.25">
      <c r="A13" s="7" t="s">
        <v>8</v>
      </c>
      <c r="B13" s="21">
        <v>29993434</v>
      </c>
      <c r="C13" s="20">
        <v>7541</v>
      </c>
      <c r="D13" s="20">
        <v>7599</v>
      </c>
      <c r="E13" s="154">
        <f t="shared" ref="E13:E16" si="0">D13-C13</f>
        <v>58</v>
      </c>
      <c r="F13" s="21">
        <v>10</v>
      </c>
      <c r="G13" s="22">
        <f t="shared" ref="G13:G16" si="1">E13*F13</f>
        <v>580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5612</v>
      </c>
      <c r="D14" s="21">
        <v>5669</v>
      </c>
      <c r="E14" s="154">
        <f t="shared" si="0"/>
        <v>57</v>
      </c>
      <c r="F14" s="21">
        <v>15</v>
      </c>
      <c r="G14" s="22">
        <f t="shared" si="1"/>
        <v>855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4935</v>
      </c>
      <c r="D15" s="21">
        <v>5006</v>
      </c>
      <c r="E15" s="154">
        <f t="shared" si="0"/>
        <v>71</v>
      </c>
      <c r="F15" s="21">
        <v>40</v>
      </c>
      <c r="G15" s="22">
        <f t="shared" si="1"/>
        <v>2840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8725</v>
      </c>
      <c r="D16" s="21">
        <v>8851</v>
      </c>
      <c r="E16" s="154">
        <f t="shared" si="0"/>
        <v>126</v>
      </c>
      <c r="F16" s="21">
        <v>30</v>
      </c>
      <c r="G16" s="22">
        <f t="shared" si="1"/>
        <v>3780</v>
      </c>
      <c r="H16" s="10"/>
    </row>
    <row r="17" spans="1:8" ht="18" customHeight="1" thickBot="1" x14ac:dyDescent="0.25">
      <c r="A17" s="802" t="s">
        <v>1547</v>
      </c>
      <c r="B17" s="803"/>
      <c r="C17" s="803"/>
      <c r="D17" s="806"/>
      <c r="E17" s="154"/>
      <c r="G17" s="16">
        <f>SUM(G13:G16)</f>
        <v>8055</v>
      </c>
    </row>
    <row r="18" spans="1:8" ht="39" customHeight="1" thickBot="1" x14ac:dyDescent="0.25">
      <c r="A18" s="7" t="s">
        <v>8</v>
      </c>
      <c r="B18" s="21">
        <v>29993452</v>
      </c>
      <c r="C18" s="21">
        <v>12957</v>
      </c>
      <c r="D18" s="21">
        <v>13068</v>
      </c>
      <c r="E18" s="154">
        <f t="shared" ref="E18:E21" si="2">D18-C18</f>
        <v>111</v>
      </c>
      <c r="F18" s="21">
        <v>10</v>
      </c>
      <c r="G18" s="22">
        <f t="shared" ref="G18:G21" si="3">E18*F18</f>
        <v>1110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3617</v>
      </c>
      <c r="D19" s="21">
        <v>3651</v>
      </c>
      <c r="E19" s="154">
        <f t="shared" si="2"/>
        <v>34</v>
      </c>
      <c r="F19" s="22">
        <v>15</v>
      </c>
      <c r="G19" s="22">
        <f t="shared" si="3"/>
        <v>510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11815</v>
      </c>
      <c r="D20" s="20">
        <v>11975</v>
      </c>
      <c r="E20" s="154">
        <f t="shared" si="2"/>
        <v>160</v>
      </c>
      <c r="F20" s="21">
        <v>40</v>
      </c>
      <c r="G20" s="22">
        <f t="shared" si="3"/>
        <v>6400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14415</v>
      </c>
      <c r="D21" s="22">
        <v>14596</v>
      </c>
      <c r="E21" s="154">
        <f t="shared" si="2"/>
        <v>181</v>
      </c>
      <c r="F21" s="21">
        <v>30</v>
      </c>
      <c r="G21" s="22">
        <f t="shared" si="3"/>
        <v>5430</v>
      </c>
      <c r="H21" s="10"/>
    </row>
    <row r="22" spans="1:8" ht="13.5" thickBot="1" x14ac:dyDescent="0.25">
      <c r="A22" s="801"/>
      <c r="B22" s="801"/>
      <c r="C22" s="801"/>
      <c r="D22" s="801"/>
      <c r="E22" s="801"/>
      <c r="F22" s="5" t="s">
        <v>16</v>
      </c>
      <c r="G22" s="16">
        <f>SUM(G18:G21)</f>
        <v>13450</v>
      </c>
    </row>
    <row r="23" spans="1:8" ht="13.5" thickBot="1" x14ac:dyDescent="0.25">
      <c r="C23" s="17"/>
      <c r="D23" s="17"/>
      <c r="F23" s="5" t="s">
        <v>17</v>
      </c>
      <c r="G23" s="346">
        <f>G22+G17+G12</f>
        <v>50200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8" t="s">
        <v>0</v>
      </c>
      <c r="B26" s="785" t="s">
        <v>1</v>
      </c>
      <c r="C26" s="788" t="s">
        <v>2</v>
      </c>
      <c r="D26" s="789"/>
      <c r="E26" s="785" t="s">
        <v>3</v>
      </c>
      <c r="F26" s="785" t="s">
        <v>4</v>
      </c>
      <c r="G26" s="785" t="s">
        <v>5</v>
      </c>
    </row>
    <row r="27" spans="1:8" ht="13.5" thickBot="1" x14ac:dyDescent="0.25">
      <c r="A27" s="799"/>
      <c r="B27" s="786"/>
      <c r="C27" s="790"/>
      <c r="D27" s="791"/>
      <c r="E27" s="786"/>
      <c r="F27" s="786"/>
      <c r="G27" s="786"/>
    </row>
    <row r="28" spans="1:8" ht="13.5" thickBot="1" x14ac:dyDescent="0.25">
      <c r="A28" s="800"/>
      <c r="B28" s="787"/>
      <c r="C28" s="5" t="s">
        <v>6</v>
      </c>
      <c r="D28" s="6" t="s">
        <v>7</v>
      </c>
      <c r="E28" s="787"/>
      <c r="F28" s="787"/>
      <c r="G28" s="787"/>
    </row>
    <row r="29" spans="1:8" ht="25.5" customHeight="1" thickBot="1" x14ac:dyDescent="0.25">
      <c r="A29" s="804"/>
      <c r="B29" s="805"/>
      <c r="C29" s="805"/>
      <c r="D29" s="805"/>
      <c r="E29" s="142"/>
      <c r="G29" s="19"/>
    </row>
    <row r="30" spans="1:8" ht="15" customHeight="1" thickBot="1" x14ac:dyDescent="0.25">
      <c r="A30" s="14" t="s">
        <v>18</v>
      </c>
      <c r="B30" s="14" t="s">
        <v>1446</v>
      </c>
      <c r="C30" s="20">
        <v>4621</v>
      </c>
      <c r="D30" s="20">
        <v>4686</v>
      </c>
      <c r="E30" s="21">
        <f>D30-C30</f>
        <v>65</v>
      </c>
      <c r="F30" s="14">
        <v>30</v>
      </c>
      <c r="G30" s="149">
        <f>E30*F30</f>
        <v>1950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4391</v>
      </c>
      <c r="D31" s="21">
        <v>4456</v>
      </c>
      <c r="E31" s="21">
        <f>D31-C31</f>
        <v>65</v>
      </c>
      <c r="F31" s="21">
        <v>30</v>
      </c>
      <c r="G31" s="22">
        <f>E31*F31</f>
        <v>1950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1447</v>
      </c>
      <c r="C33" s="25">
        <v>21973</v>
      </c>
      <c r="D33" s="25">
        <v>22333</v>
      </c>
      <c r="E33" s="21">
        <f>D33-C33</f>
        <v>360</v>
      </c>
      <c r="F33" s="21">
        <v>30</v>
      </c>
      <c r="G33" s="22">
        <f>E33*F33</f>
        <v>10800</v>
      </c>
      <c r="H33" s="10"/>
    </row>
    <row r="34" spans="1:8" ht="15" customHeight="1" thickBot="1" x14ac:dyDescent="0.25">
      <c r="A34" s="23" t="s">
        <v>21</v>
      </c>
      <c r="B34" s="14" t="s">
        <v>1448</v>
      </c>
      <c r="C34" s="158">
        <v>16289</v>
      </c>
      <c r="D34" s="158">
        <v>16744</v>
      </c>
      <c r="E34" s="21">
        <f>D34-C34</f>
        <v>455</v>
      </c>
      <c r="F34" s="21">
        <v>30</v>
      </c>
      <c r="G34" s="22">
        <f>E34*F34</f>
        <v>13650</v>
      </c>
      <c r="H34" s="10"/>
    </row>
    <row r="35" spans="1:8" ht="16.5" customHeight="1" thickBot="1" x14ac:dyDescent="0.25">
      <c r="A35" s="802" t="s">
        <v>22</v>
      </c>
      <c r="B35" s="803"/>
      <c r="C35" s="185"/>
      <c r="D35" s="185"/>
      <c r="E35" s="148"/>
      <c r="F35" s="5" t="s">
        <v>16</v>
      </c>
      <c r="G35" s="542">
        <f>SUM(G30:G34)</f>
        <v>28350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16464</v>
      </c>
      <c r="D36" s="22">
        <v>16595</v>
      </c>
      <c r="E36" s="22">
        <f t="shared" ref="E36:E39" si="4">D36-C36</f>
        <v>131</v>
      </c>
      <c r="F36" s="21">
        <v>15</v>
      </c>
      <c r="G36" s="22">
        <f t="shared" ref="G36:G39" si="5">E36*F36</f>
        <v>1965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2826</v>
      </c>
      <c r="D37" s="21">
        <v>2858</v>
      </c>
      <c r="E37" s="22">
        <f t="shared" si="4"/>
        <v>32</v>
      </c>
      <c r="F37" s="21">
        <v>60</v>
      </c>
      <c r="G37" s="22">
        <f t="shared" si="5"/>
        <v>1920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31469</v>
      </c>
      <c r="D38" s="20">
        <v>31744</v>
      </c>
      <c r="E38" s="22">
        <f t="shared" si="4"/>
        <v>275</v>
      </c>
      <c r="F38" s="21">
        <v>60</v>
      </c>
      <c r="G38" s="22">
        <f t="shared" si="5"/>
        <v>16500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26332</v>
      </c>
      <c r="D39" s="22">
        <v>26661</v>
      </c>
      <c r="E39" s="22">
        <f t="shared" si="4"/>
        <v>329</v>
      </c>
      <c r="F39" s="21">
        <v>80</v>
      </c>
      <c r="G39" s="22">
        <f t="shared" si="5"/>
        <v>26320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46705</v>
      </c>
    </row>
    <row r="41" spans="1:8" ht="13.5" thickBot="1" x14ac:dyDescent="0.25"/>
    <row r="42" spans="1:8" x14ac:dyDescent="0.2">
      <c r="A42" s="798" t="s">
        <v>0</v>
      </c>
      <c r="B42" s="785" t="s">
        <v>1</v>
      </c>
      <c r="C42" s="788" t="s">
        <v>2</v>
      </c>
      <c r="D42" s="789"/>
      <c r="E42" s="785" t="s">
        <v>3</v>
      </c>
      <c r="F42" s="785" t="s">
        <v>4</v>
      </c>
      <c r="G42" s="785" t="s">
        <v>5</v>
      </c>
    </row>
    <row r="43" spans="1:8" ht="13.5" thickBot="1" x14ac:dyDescent="0.25">
      <c r="A43" s="799"/>
      <c r="B43" s="786"/>
      <c r="C43" s="790"/>
      <c r="D43" s="791"/>
      <c r="E43" s="786"/>
      <c r="F43" s="786"/>
      <c r="G43" s="786"/>
    </row>
    <row r="44" spans="1:8" ht="13.5" thickBot="1" x14ac:dyDescent="0.25">
      <c r="A44" s="800"/>
      <c r="B44" s="787"/>
      <c r="C44" s="5" t="s">
        <v>6</v>
      </c>
      <c r="D44" s="6" t="s">
        <v>7</v>
      </c>
      <c r="E44" s="787"/>
      <c r="F44" s="787"/>
      <c r="G44" s="787"/>
    </row>
    <row r="45" spans="1:8" ht="15" customHeight="1" thickBot="1" x14ac:dyDescent="0.25">
      <c r="A45" s="792" t="s">
        <v>1548</v>
      </c>
      <c r="B45" s="14" t="s">
        <v>1449</v>
      </c>
      <c r="C45" s="20">
        <v>13981</v>
      </c>
      <c r="D45" s="20">
        <v>14183</v>
      </c>
      <c r="E45" s="21">
        <f t="shared" ref="E45:E47" si="6">D45-C45</f>
        <v>202</v>
      </c>
      <c r="F45" s="20">
        <v>40</v>
      </c>
      <c r="G45" s="22">
        <f t="shared" ref="G45:G47" si="7">E45*F45</f>
        <v>8080</v>
      </c>
      <c r="H45" s="10"/>
    </row>
    <row r="46" spans="1:8" ht="15" customHeight="1" thickBot="1" x14ac:dyDescent="0.25">
      <c r="A46" s="793"/>
      <c r="B46" s="14" t="s">
        <v>1450</v>
      </c>
      <c r="C46" s="20">
        <v>8398</v>
      </c>
      <c r="D46" s="20">
        <v>8572</v>
      </c>
      <c r="E46" s="21">
        <f t="shared" si="6"/>
        <v>174</v>
      </c>
      <c r="F46" s="20">
        <v>20</v>
      </c>
      <c r="G46" s="22">
        <f t="shared" si="7"/>
        <v>3480</v>
      </c>
      <c r="H46" s="10"/>
    </row>
    <row r="47" spans="1:8" ht="15" customHeight="1" thickBot="1" x14ac:dyDescent="0.25">
      <c r="A47" s="794"/>
      <c r="B47" s="14" t="s">
        <v>1451</v>
      </c>
      <c r="C47" s="20">
        <v>1572</v>
      </c>
      <c r="D47" s="20">
        <v>1587</v>
      </c>
      <c r="E47" s="21">
        <f t="shared" si="6"/>
        <v>15</v>
      </c>
      <c r="F47" s="20">
        <v>80</v>
      </c>
      <c r="G47" s="22">
        <f t="shared" si="7"/>
        <v>1200</v>
      </c>
      <c r="H47" s="10"/>
    </row>
    <row r="48" spans="1:8" ht="15" customHeight="1" thickBot="1" x14ac:dyDescent="0.25">
      <c r="A48" s="783" t="s">
        <v>1541</v>
      </c>
      <c r="B48" s="498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84"/>
      <c r="B49" s="507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8" t="s">
        <v>16</v>
      </c>
      <c r="G50" s="543">
        <f>SUM(G45:G49)</f>
        <v>12760</v>
      </c>
    </row>
    <row r="51" spans="1:7" ht="15" customHeight="1" x14ac:dyDescent="0.2">
      <c r="A51" s="31"/>
      <c r="B51" s="32"/>
      <c r="C51" s="32"/>
      <c r="D51" s="32"/>
      <c r="E51" s="32"/>
      <c r="F51" s="506"/>
      <c r="G51" s="138"/>
    </row>
    <row r="52" spans="1:7" ht="15" customHeight="1" x14ac:dyDescent="0.2">
      <c r="A52" s="362" t="s">
        <v>951</v>
      </c>
      <c r="B52" s="363">
        <f>G23+G35+G40+G50</f>
        <v>138015</v>
      </c>
      <c r="C52" s="32"/>
      <c r="D52" s="32"/>
      <c r="E52" s="32"/>
      <c r="F52" s="490"/>
      <c r="G52" s="138"/>
    </row>
    <row r="53" spans="1:7" ht="21.75" customHeight="1" x14ac:dyDescent="0.2">
      <c r="A53" s="252" t="s">
        <v>1340</v>
      </c>
      <c r="B53" s="364">
        <f>SUM(G10:G11)+SUM(G15:G16)+SUM(G20:G21)+SUM(G38:G39)</f>
        <v>86470</v>
      </c>
      <c r="D53" s="353"/>
      <c r="E53" s="353"/>
      <c r="F53" s="490"/>
    </row>
    <row r="54" spans="1:7" ht="21.75" customHeight="1" x14ac:dyDescent="0.2">
      <c r="A54" s="252" t="s">
        <v>1413</v>
      </c>
      <c r="B54" s="364">
        <f>G50</f>
        <v>12760</v>
      </c>
      <c r="D54" s="17"/>
      <c r="G54" s="18"/>
    </row>
    <row r="55" spans="1:7" ht="21.75" customHeight="1" x14ac:dyDescent="0.2">
      <c r="A55" s="252" t="s">
        <v>1496</v>
      </c>
      <c r="B55" s="364">
        <f>G8+G9+G13+G14+G18+G19+G35+G36+G37</f>
        <v>38785</v>
      </c>
      <c r="D55" s="17"/>
      <c r="G55" s="18"/>
    </row>
    <row r="57" spans="1:7" x14ac:dyDescent="0.2">
      <c r="B57" t="s">
        <v>1359</v>
      </c>
    </row>
    <row r="59" spans="1:7" x14ac:dyDescent="0.2">
      <c r="B59" t="s">
        <v>1341</v>
      </c>
    </row>
  </sheetData>
  <customSheetViews>
    <customSheetView guid="{59BB3A05-2517-4212-B4B0-766CE27362F6}" scale="120" showPageBreaks="1" fitToPage="1" printArea="1" view="pageBreakPreview">
      <selection activeCell="E53" sqref="E53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1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19" workbookViewId="0">
      <selection activeCell="I11" sqref="I11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3" t="s">
        <v>1041</v>
      </c>
      <c r="F1" s="730" t="s">
        <v>1993</v>
      </c>
    </row>
    <row r="2" spans="1:8" s="106" customFormat="1" ht="20.25" customHeight="1" x14ac:dyDescent="0.25">
      <c r="A2" s="734" t="s">
        <v>71</v>
      </c>
      <c r="B2" s="241"/>
      <c r="C2" s="241"/>
      <c r="D2" s="735">
        <v>45345</v>
      </c>
      <c r="E2" s="735">
        <v>45373</v>
      </c>
      <c r="F2" s="732"/>
    </row>
    <row r="3" spans="1:8" ht="45.75" customHeight="1" x14ac:dyDescent="0.2">
      <c r="A3" s="731" t="s">
        <v>480</v>
      </c>
      <c r="B3" s="731" t="s">
        <v>481</v>
      </c>
      <c r="C3" s="731" t="s">
        <v>1</v>
      </c>
      <c r="D3" s="731" t="s">
        <v>1999</v>
      </c>
      <c r="E3" s="731" t="s">
        <v>2</v>
      </c>
      <c r="F3" s="736" t="s">
        <v>482</v>
      </c>
      <c r="G3" s="728"/>
      <c r="H3" s="726"/>
    </row>
    <row r="4" spans="1:8" ht="24" customHeight="1" x14ac:dyDescent="0.2">
      <c r="A4" s="50" t="s">
        <v>1611</v>
      </c>
      <c r="B4" s="480" t="s">
        <v>1991</v>
      </c>
      <c r="C4" s="244" t="s">
        <v>1612</v>
      </c>
      <c r="D4" s="190">
        <v>1121</v>
      </c>
      <c r="E4" s="190">
        <v>1144</v>
      </c>
      <c r="F4" s="549">
        <f t="shared" ref="F4" si="0">E4-D4</f>
        <v>23</v>
      </c>
      <c r="G4" s="727"/>
      <c r="H4" s="510"/>
    </row>
    <row r="5" spans="1:8" ht="21.75" customHeight="1" x14ac:dyDescent="0.2">
      <c r="A5" s="477"/>
      <c r="B5" s="663" t="s">
        <v>1471</v>
      </c>
      <c r="C5" s="299">
        <f>'Общ. счетчики'!G36</f>
        <v>1965</v>
      </c>
      <c r="D5" s="477"/>
      <c r="E5" s="477"/>
      <c r="F5" s="479">
        <f>F4</f>
        <v>23</v>
      </c>
      <c r="G5" s="473"/>
    </row>
    <row r="6" spans="1:8" ht="23.25" customHeight="1" x14ac:dyDescent="0.25">
      <c r="A6" s="737" t="s">
        <v>28</v>
      </c>
      <c r="B6" s="35"/>
      <c r="C6" s="572"/>
      <c r="D6" s="35"/>
      <c r="E6" s="35"/>
      <c r="F6" s="572"/>
    </row>
    <row r="7" spans="1:8" s="106" customFormat="1" ht="25.5" customHeight="1" x14ac:dyDescent="0.2">
      <c r="A7" s="50" t="s">
        <v>1355</v>
      </c>
      <c r="B7" s="720" t="s">
        <v>2016</v>
      </c>
      <c r="C7" s="720" t="s">
        <v>1955</v>
      </c>
      <c r="D7" s="576">
        <v>10326</v>
      </c>
      <c r="E7" s="576">
        <v>10326</v>
      </c>
      <c r="F7" s="549">
        <f>E7-D7</f>
        <v>0</v>
      </c>
      <c r="G7" s="276"/>
    </row>
    <row r="8" spans="1:8" s="106" customFormat="1" ht="25.5" customHeight="1" x14ac:dyDescent="0.2">
      <c r="A8" s="50" t="s">
        <v>1608</v>
      </c>
      <c r="B8" s="480" t="s">
        <v>1990</v>
      </c>
      <c r="C8" s="720" t="s">
        <v>1607</v>
      </c>
      <c r="D8" s="549">
        <v>953</v>
      </c>
      <c r="E8" s="549">
        <v>973</v>
      </c>
      <c r="F8" s="549">
        <f t="shared" ref="F8:F9" si="1">E8-D8</f>
        <v>20</v>
      </c>
      <c r="G8" s="276"/>
    </row>
    <row r="9" spans="1:8" s="106" customFormat="1" ht="25.5" customHeight="1" x14ac:dyDescent="0.2">
      <c r="A9" s="662" t="s">
        <v>1950</v>
      </c>
      <c r="B9" s="721" t="s">
        <v>1949</v>
      </c>
      <c r="C9" s="720" t="s">
        <v>1952</v>
      </c>
      <c r="D9" s="549">
        <v>2091</v>
      </c>
      <c r="E9" s="549">
        <v>2241</v>
      </c>
      <c r="F9" s="549">
        <f t="shared" si="1"/>
        <v>150</v>
      </c>
      <c r="G9" s="276"/>
    </row>
    <row r="10" spans="1:8" s="106" customFormat="1" ht="18" customHeight="1" x14ac:dyDescent="0.2">
      <c r="A10" s="50"/>
      <c r="B10" s="298" t="s">
        <v>1471</v>
      </c>
      <c r="C10" s="299">
        <f>'Общ. счетчики'!G8+'Общ. счетчики'!G9</f>
        <v>3495</v>
      </c>
      <c r="D10" s="190"/>
      <c r="E10" s="190"/>
      <c r="F10" s="479">
        <f>F7+F8</f>
        <v>20</v>
      </c>
      <c r="G10" s="107"/>
    </row>
    <row r="11" spans="1:8" s="106" customFormat="1" ht="28.5" customHeight="1" x14ac:dyDescent="0.2">
      <c r="A11" s="50" t="s">
        <v>53</v>
      </c>
      <c r="B11" s="721" t="s">
        <v>1466</v>
      </c>
      <c r="C11" s="720" t="s">
        <v>484</v>
      </c>
      <c r="D11" s="549">
        <v>27550</v>
      </c>
      <c r="E11" s="549">
        <v>27650</v>
      </c>
      <c r="F11" s="549">
        <f t="shared" ref="F11:F13" si="2">E11-D11</f>
        <v>100</v>
      </c>
      <c r="G11" s="729"/>
    </row>
    <row r="12" spans="1:8" s="106" customFormat="1" ht="28.5" customHeight="1" x14ac:dyDescent="0.2">
      <c r="A12" s="50" t="s">
        <v>1037</v>
      </c>
      <c r="B12" s="721" t="s">
        <v>1678</v>
      </c>
      <c r="C12" s="720" t="s">
        <v>1038</v>
      </c>
      <c r="D12" s="549">
        <v>17233</v>
      </c>
      <c r="E12" s="549">
        <v>17283</v>
      </c>
      <c r="F12" s="549">
        <f t="shared" si="2"/>
        <v>50</v>
      </c>
      <c r="G12" s="442"/>
    </row>
    <row r="13" spans="1:8" s="106" customFormat="1" ht="33" customHeight="1" x14ac:dyDescent="0.2">
      <c r="A13" s="50" t="s">
        <v>2014</v>
      </c>
      <c r="B13" s="720" t="s">
        <v>2017</v>
      </c>
      <c r="C13" s="549" t="s">
        <v>485</v>
      </c>
      <c r="D13" s="549">
        <v>25910</v>
      </c>
      <c r="E13" s="549">
        <v>25989</v>
      </c>
      <c r="F13" s="549">
        <f t="shared" si="2"/>
        <v>79</v>
      </c>
      <c r="G13" s="219"/>
    </row>
    <row r="14" spans="1:8" s="106" customFormat="1" ht="18" customHeight="1" x14ac:dyDescent="0.2">
      <c r="A14" s="50"/>
      <c r="B14" s="247" t="s">
        <v>1471</v>
      </c>
      <c r="C14" s="300">
        <f>'Общ. счетчики'!G13+'Общ. счетчики'!G14</f>
        <v>1435</v>
      </c>
      <c r="D14" s="190"/>
      <c r="E14" s="190"/>
      <c r="F14" s="739">
        <f>F11+F12+F13</f>
        <v>229</v>
      </c>
      <c r="G14" s="219"/>
    </row>
    <row r="15" spans="1:8" s="683" customFormat="1" ht="29.25" customHeight="1" x14ac:dyDescent="0.2">
      <c r="A15" s="722" t="s">
        <v>1385</v>
      </c>
      <c r="B15" s="722" t="s">
        <v>1468</v>
      </c>
      <c r="C15" s="584">
        <v>32222217</v>
      </c>
      <c r="D15" s="549">
        <v>1384</v>
      </c>
      <c r="E15" s="549">
        <v>1521</v>
      </c>
      <c r="F15" s="549">
        <f t="shared" ref="F15:F21" si="3">E15-D15</f>
        <v>137</v>
      </c>
      <c r="G15" s="723"/>
    </row>
    <row r="16" spans="1:8" s="683" customFormat="1" ht="27" customHeight="1" x14ac:dyDescent="0.2">
      <c r="A16" s="722" t="s">
        <v>1345</v>
      </c>
      <c r="B16" s="722" t="s">
        <v>1958</v>
      </c>
      <c r="C16" s="724" t="s">
        <v>1350</v>
      </c>
      <c r="D16" s="549">
        <v>8172</v>
      </c>
      <c r="E16" s="549">
        <v>8182</v>
      </c>
      <c r="F16" s="549">
        <f t="shared" si="3"/>
        <v>10</v>
      </c>
      <c r="G16" s="761"/>
    </row>
    <row r="17" spans="1:11" s="683" customFormat="1" ht="27.75" customHeight="1" x14ac:dyDescent="0.2">
      <c r="A17" s="722" t="s">
        <v>1361</v>
      </c>
      <c r="B17" s="722" t="s">
        <v>2028</v>
      </c>
      <c r="C17" s="584">
        <v>17784290</v>
      </c>
      <c r="D17" s="549">
        <v>27559</v>
      </c>
      <c r="E17" s="549">
        <v>27559</v>
      </c>
      <c r="F17" s="549">
        <f t="shared" si="3"/>
        <v>0</v>
      </c>
    </row>
    <row r="18" spans="1:11" s="683" customFormat="1" ht="27" customHeight="1" x14ac:dyDescent="0.2">
      <c r="A18" s="722" t="s">
        <v>1362</v>
      </c>
      <c r="B18" s="722" t="s">
        <v>2019</v>
      </c>
      <c r="C18" s="584">
        <v>17786166</v>
      </c>
      <c r="D18" s="549">
        <v>4830</v>
      </c>
      <c r="E18" s="549">
        <v>5256</v>
      </c>
      <c r="F18" s="549">
        <f t="shared" si="3"/>
        <v>426</v>
      </c>
    </row>
    <row r="19" spans="1:11" s="296" customFormat="1" ht="27.75" customHeight="1" x14ac:dyDescent="0.2">
      <c r="A19" s="721" t="s">
        <v>67</v>
      </c>
      <c r="B19" s="722" t="s">
        <v>1440</v>
      </c>
      <c r="C19" s="549" t="s">
        <v>486</v>
      </c>
      <c r="D19" s="549">
        <v>20396</v>
      </c>
      <c r="E19" s="549">
        <v>20430</v>
      </c>
      <c r="F19" s="549">
        <f t="shared" si="3"/>
        <v>34</v>
      </c>
      <c r="G19" s="764"/>
      <c r="H19" s="764"/>
      <c r="I19" s="764"/>
      <c r="J19" s="767"/>
      <c r="K19" s="770"/>
    </row>
    <row r="20" spans="1:11" s="296" customFormat="1" ht="27.75" customHeight="1" x14ac:dyDescent="0.2">
      <c r="A20" s="721" t="s">
        <v>1348</v>
      </c>
      <c r="B20" s="722" t="s">
        <v>1470</v>
      </c>
      <c r="C20" s="549" t="s">
        <v>1349</v>
      </c>
      <c r="D20" s="549">
        <v>41221</v>
      </c>
      <c r="E20" s="549">
        <v>41314</v>
      </c>
      <c r="F20" s="549">
        <f t="shared" si="3"/>
        <v>93</v>
      </c>
      <c r="G20" s="765"/>
      <c r="H20" s="766"/>
      <c r="I20" s="766"/>
      <c r="J20" s="766"/>
    </row>
    <row r="21" spans="1:11" s="296" customFormat="1" ht="27.75" customHeight="1" x14ac:dyDescent="0.2">
      <c r="A21" s="721" t="s">
        <v>1609</v>
      </c>
      <c r="B21" s="480" t="s">
        <v>1990</v>
      </c>
      <c r="C21" s="549" t="s">
        <v>1610</v>
      </c>
      <c r="D21" s="549">
        <v>773</v>
      </c>
      <c r="E21" s="549">
        <v>787</v>
      </c>
      <c r="F21" s="549">
        <f t="shared" si="3"/>
        <v>14</v>
      </c>
      <c r="G21" s="725"/>
    </row>
    <row r="22" spans="1:11" ht="16.5" customHeight="1" x14ac:dyDescent="0.2">
      <c r="A22" s="477"/>
      <c r="B22" s="663" t="s">
        <v>1471</v>
      </c>
      <c r="C22" s="478">
        <f>'Общ. счетчики'!G18+'Общ. счетчики'!G19</f>
        <v>1620</v>
      </c>
      <c r="D22" s="477"/>
      <c r="E22" s="477"/>
      <c r="F22" s="479">
        <f>SUM(F15:F21)</f>
        <v>714</v>
      </c>
      <c r="G22" s="473"/>
    </row>
    <row r="23" spans="1:11" ht="18" customHeight="1" x14ac:dyDescent="0.25">
      <c r="A23" s="738" t="s">
        <v>1036</v>
      </c>
      <c r="B23" s="256"/>
      <c r="C23" s="190"/>
      <c r="D23" s="190"/>
      <c r="E23" s="190"/>
      <c r="F23" s="190"/>
      <c r="G23" s="31"/>
    </row>
    <row r="24" spans="1:11" ht="38.25" customHeight="1" x14ac:dyDescent="0.2">
      <c r="A24" s="50" t="s">
        <v>1630</v>
      </c>
      <c r="B24" s="740" t="s">
        <v>1996</v>
      </c>
      <c r="C24" s="549">
        <v>11323464</v>
      </c>
      <c r="D24" s="549">
        <v>26753</v>
      </c>
      <c r="E24" s="549">
        <v>26753</v>
      </c>
      <c r="F24" s="560">
        <f>E24-D24</f>
        <v>0</v>
      </c>
      <c r="G24" s="31"/>
    </row>
    <row r="25" spans="1:11" ht="21" customHeight="1" x14ac:dyDescent="0.2">
      <c r="A25" s="662" t="s">
        <v>2001</v>
      </c>
      <c r="B25" s="740" t="s">
        <v>1997</v>
      </c>
      <c r="C25" s="549" t="s">
        <v>1374</v>
      </c>
      <c r="D25" s="549">
        <v>80482</v>
      </c>
      <c r="E25" s="549">
        <v>81035</v>
      </c>
      <c r="F25" s="741">
        <f>E25-D25</f>
        <v>553</v>
      </c>
    </row>
    <row r="26" spans="1:11" ht="21" customHeight="1" x14ac:dyDescent="0.2">
      <c r="A26" s="662" t="s">
        <v>2001</v>
      </c>
      <c r="B26" s="740" t="s">
        <v>1998</v>
      </c>
      <c r="C26" s="549" t="s">
        <v>1944</v>
      </c>
      <c r="D26" s="549">
        <v>22121</v>
      </c>
      <c r="E26" s="549">
        <v>22857</v>
      </c>
      <c r="F26" s="560">
        <f>E26-D26</f>
        <v>736</v>
      </c>
    </row>
    <row r="27" spans="1:11" x14ac:dyDescent="0.2">
      <c r="A27" s="743" t="s">
        <v>2000</v>
      </c>
      <c r="B27" s="744"/>
      <c r="C27" s="744"/>
      <c r="D27" s="744"/>
      <c r="E27" s="745"/>
      <c r="F27" s="746">
        <f>F26+F25+F24+F22+F14+F10+F5</f>
        <v>2275</v>
      </c>
    </row>
  </sheetData>
  <customSheetViews>
    <customSheetView guid="{59BB3A05-2517-4212-B4B0-766CE27362F6}" showPageBreaks="1" state="hidden" topLeftCell="A19">
      <selection activeCell="I11" sqref="I11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G23" sqref="G23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2" customWidth="1"/>
    <col min="6" max="6" width="19.140625" style="266" customWidth="1"/>
    <col min="7" max="7" width="16.7109375" style="672" customWidth="1"/>
    <col min="8" max="16384" width="9.140625" style="266"/>
  </cols>
  <sheetData>
    <row r="2" spans="1:7" ht="21" x14ac:dyDescent="0.2">
      <c r="A2" s="883" t="s">
        <v>2031</v>
      </c>
      <c r="B2" s="883"/>
      <c r="C2" s="883"/>
      <c r="D2" s="883"/>
    </row>
    <row r="4" spans="1:7" ht="18.75" x14ac:dyDescent="0.3">
      <c r="A4" s="267" t="s">
        <v>1964</v>
      </c>
    </row>
    <row r="5" spans="1:7" ht="13.5" thickBot="1" x14ac:dyDescent="0.25"/>
    <row r="6" spans="1:7" ht="16.5" thickBot="1" x14ac:dyDescent="0.3">
      <c r="A6" s="272" t="s">
        <v>23</v>
      </c>
      <c r="B6" s="273" t="s">
        <v>1330</v>
      </c>
      <c r="C6" s="280" t="s">
        <v>1333</v>
      </c>
      <c r="D6" s="273" t="s">
        <v>1331</v>
      </c>
      <c r="E6" s="280" t="s">
        <v>1962</v>
      </c>
      <c r="F6" s="670" t="s">
        <v>1963</v>
      </c>
      <c r="G6" s="677" t="s">
        <v>1014</v>
      </c>
    </row>
    <row r="7" spans="1:7" ht="15.75" x14ac:dyDescent="0.25">
      <c r="A7" s="269">
        <v>1</v>
      </c>
      <c r="B7" s="269" t="s">
        <v>1961</v>
      </c>
      <c r="C7" s="270">
        <f>'Общ. счетчики'!G50-C8</f>
        <v>7961</v>
      </c>
      <c r="D7" s="271">
        <v>5.05</v>
      </c>
      <c r="E7" s="674">
        <v>309</v>
      </c>
      <c r="F7" s="675">
        <f>C7/E7</f>
        <v>25.763754045307444</v>
      </c>
      <c r="G7" s="678">
        <f>F7*D7</f>
        <v>130.10695792880259</v>
      </c>
    </row>
    <row r="8" spans="1:7" ht="15.75" x14ac:dyDescent="0.25">
      <c r="A8" s="277">
        <v>2</v>
      </c>
      <c r="B8" s="277" t="s">
        <v>1954</v>
      </c>
      <c r="C8" s="713">
        <v>4799</v>
      </c>
      <c r="D8" s="271">
        <v>5.05</v>
      </c>
      <c r="E8" s="674"/>
      <c r="F8" s="675"/>
      <c r="G8" s="678"/>
    </row>
    <row r="9" spans="1:7" ht="15.75" x14ac:dyDescent="0.25">
      <c r="A9" s="277">
        <v>3</v>
      </c>
      <c r="B9" s="277" t="s">
        <v>1334</v>
      </c>
      <c r="C9" s="278">
        <v>1</v>
      </c>
      <c r="D9" s="279">
        <v>32.520000000000003</v>
      </c>
      <c r="E9" s="674">
        <v>309</v>
      </c>
      <c r="F9" s="679">
        <f t="shared" ref="F9:F11" si="0">C9/E9</f>
        <v>3.2362459546925568E-3</v>
      </c>
      <c r="G9" s="678">
        <f t="shared" ref="G9:G11" si="1">F9*D9</f>
        <v>0.10524271844660196</v>
      </c>
    </row>
    <row r="10" spans="1:7" ht="15.75" x14ac:dyDescent="0.25">
      <c r="A10" s="277">
        <v>4</v>
      </c>
      <c r="B10" s="277" t="s">
        <v>1335</v>
      </c>
      <c r="C10" s="278">
        <v>0</v>
      </c>
      <c r="D10" s="711">
        <f>0.051*D12+D9</f>
        <v>182.68950000000001</v>
      </c>
      <c r="E10" s="674"/>
      <c r="F10" s="680"/>
      <c r="G10" s="678"/>
    </row>
    <row r="11" spans="1:7" ht="15.75" x14ac:dyDescent="0.25">
      <c r="A11" s="277">
        <v>5</v>
      </c>
      <c r="B11" s="277" t="s">
        <v>1336</v>
      </c>
      <c r="C11" s="278">
        <f>C9+C10</f>
        <v>1</v>
      </c>
      <c r="D11" s="279">
        <v>37.6</v>
      </c>
      <c r="E11" s="674">
        <v>309</v>
      </c>
      <c r="F11" s="679">
        <f t="shared" si="0"/>
        <v>3.2362459546925568E-3</v>
      </c>
      <c r="G11" s="678">
        <f t="shared" si="1"/>
        <v>0.12168284789644014</v>
      </c>
    </row>
    <row r="12" spans="1:7" ht="15.75" x14ac:dyDescent="0.25">
      <c r="A12" s="277">
        <v>6</v>
      </c>
      <c r="B12" s="277" t="s">
        <v>1389</v>
      </c>
      <c r="C12" s="279">
        <v>0</v>
      </c>
      <c r="D12" s="711">
        <v>2944.5</v>
      </c>
      <c r="E12" s="671"/>
      <c r="F12" s="676"/>
      <c r="G12" s="673"/>
    </row>
    <row r="13" spans="1:7" ht="15.75" x14ac:dyDescent="0.25">
      <c r="A13" s="277">
        <v>7</v>
      </c>
      <c r="B13" s="277" t="s">
        <v>1604</v>
      </c>
      <c r="C13" s="279">
        <f>'[2]Расчет платы на отопление и ГВС'!$F$17</f>
        <v>0</v>
      </c>
      <c r="D13" s="279">
        <v>5.05</v>
      </c>
      <c r="E13" s="671"/>
      <c r="F13" s="676"/>
      <c r="G13" s="673"/>
    </row>
    <row r="14" spans="1:7" ht="17.25" customHeight="1" x14ac:dyDescent="0.3">
      <c r="A14" s="268"/>
      <c r="B14" s="268"/>
      <c r="C14" s="268"/>
      <c r="D14" s="268"/>
      <c r="G14" s="681"/>
    </row>
  </sheetData>
  <customSheetViews>
    <customSheetView guid="{59BB3A05-2517-4212-B4B0-766CE27362F6}">
      <selection activeCell="G23" sqref="G23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7.140625" style="357" customWidth="1"/>
    <col min="9" max="9" width="9.140625" style="357"/>
    <col min="10" max="10" width="11.5703125" style="357" bestFit="1" customWidth="1"/>
    <col min="11" max="11" width="9.5703125" style="357" bestFit="1" customWidth="1"/>
    <col min="12" max="12" width="11.5703125" style="357" bestFit="1" customWidth="1"/>
    <col min="13" max="13" width="9.140625" style="357"/>
    <col min="14" max="14" width="11.5703125" style="357" bestFit="1" customWidth="1"/>
    <col min="15" max="16384" width="9.140625" style="357"/>
  </cols>
  <sheetData>
    <row r="1" spans="1:12" ht="33" customHeight="1" x14ac:dyDescent="0.2">
      <c r="A1" s="891" t="s">
        <v>1526</v>
      </c>
      <c r="B1" s="891"/>
      <c r="C1" s="891"/>
      <c r="D1" s="891"/>
      <c r="E1" s="891"/>
      <c r="F1" s="891"/>
      <c r="G1" s="891"/>
      <c r="H1" s="891"/>
    </row>
    <row r="2" spans="1:12" ht="18" customHeight="1" x14ac:dyDescent="0.2"/>
    <row r="3" spans="1:12" ht="65.2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1453</v>
      </c>
      <c r="G3" s="370" t="s">
        <v>1454</v>
      </c>
      <c r="H3" s="370" t="s">
        <v>1455</v>
      </c>
    </row>
    <row r="4" spans="1:12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5.0000000000000001E-3</v>
      </c>
      <c r="G4" s="439">
        <f>E4*F4</f>
        <v>19.42049999999999</v>
      </c>
      <c r="H4" s="454">
        <f>G4/C4</f>
        <v>1.1193436273407909E-3</v>
      </c>
      <c r="K4" s="528"/>
      <c r="L4" s="526"/>
    </row>
    <row r="5" spans="1:12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5.0000000000000001E-3</v>
      </c>
      <c r="G5" s="439">
        <f>E5*F5</f>
        <v>16.942499999999981</v>
      </c>
      <c r="H5" s="454">
        <f>G5/C5</f>
        <v>1.0285074273503742E-3</v>
      </c>
      <c r="L5" s="526"/>
    </row>
    <row r="6" spans="1:12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5.0000000000000001E-3</v>
      </c>
      <c r="G6" s="439">
        <f>E6*F6</f>
        <v>1.0095000000000027</v>
      </c>
      <c r="H6" s="454">
        <f t="shared" ref="H6:H9" si="1">G6/C6</f>
        <v>1.6087649402390483E-4</v>
      </c>
      <c r="K6" s="528"/>
      <c r="L6" s="526"/>
    </row>
    <row r="7" spans="1:12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5.0000000000000001E-3</v>
      </c>
      <c r="G7" s="439">
        <f t="shared" ref="G7:G8" si="2">E7*F7</f>
        <v>0.93950000000000045</v>
      </c>
      <c r="H7" s="454">
        <f t="shared" si="1"/>
        <v>7.692622615246053E-4</v>
      </c>
      <c r="K7" s="528"/>
      <c r="L7" s="526"/>
    </row>
    <row r="8" spans="1:12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5.0000000000000001E-3</v>
      </c>
      <c r="G8" s="439">
        <f t="shared" si="2"/>
        <v>2.2499999999999999E-2</v>
      </c>
      <c r="H8" s="454">
        <f t="shared" si="1"/>
        <v>1.7259895673519485E-5</v>
      </c>
      <c r="K8" s="528"/>
      <c r="L8" s="526"/>
    </row>
    <row r="9" spans="1:12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5.0000000000000001E-3</v>
      </c>
      <c r="G9" s="439">
        <f>E9*F9</f>
        <v>0.15065000000000056</v>
      </c>
      <c r="H9" s="454">
        <f t="shared" si="1"/>
        <v>8.7955394675385669E-5</v>
      </c>
      <c r="K9" s="528"/>
      <c r="L9" s="526"/>
    </row>
    <row r="10" spans="1:12" ht="33" customHeight="1" x14ac:dyDescent="0.2">
      <c r="A10" s="370" t="s">
        <v>1420</v>
      </c>
      <c r="B10" s="370">
        <f>64.6+236.9</f>
        <v>301.5</v>
      </c>
      <c r="C10" s="370"/>
      <c r="D10" s="370"/>
      <c r="E10" s="370"/>
      <c r="F10" s="370"/>
      <c r="G10" s="439"/>
      <c r="H10" s="370"/>
    </row>
    <row r="11" spans="1:12" ht="33" customHeight="1" x14ac:dyDescent="0.2">
      <c r="A11" s="357" t="s">
        <v>1416</v>
      </c>
      <c r="B11" s="357">
        <f>SUM(B4:B10)</f>
        <v>65706.699999999983</v>
      </c>
      <c r="C11" s="357">
        <f t="shared" ref="C11:D11" si="3">SUM(C4:C9)</f>
        <v>44335.500000000007</v>
      </c>
      <c r="D11" s="456">
        <f t="shared" si="3"/>
        <v>13372.67</v>
      </c>
      <c r="E11" s="357">
        <f>SUM(E4:E9)</f>
        <v>7697.0299999999943</v>
      </c>
      <c r="F11" s="357">
        <v>5.0000000000000001E-3</v>
      </c>
      <c r="G11" s="440">
        <f>SUM(G4:G9)</f>
        <v>38.485149999999976</v>
      </c>
      <c r="H11" s="455">
        <f>G11/C11</f>
        <v>8.6804366703882824E-4</v>
      </c>
      <c r="K11" s="528"/>
      <c r="L11" s="526"/>
    </row>
    <row r="13" spans="1:12" ht="33" customHeight="1" x14ac:dyDescent="0.2">
      <c r="A13" s="891" t="s">
        <v>1527</v>
      </c>
      <c r="B13" s="891"/>
      <c r="C13" s="891"/>
      <c r="D13" s="891"/>
      <c r="E13" s="891"/>
      <c r="F13" s="891"/>
      <c r="G13" s="891"/>
      <c r="H13" s="891"/>
    </row>
    <row r="14" spans="1:12" ht="18.75" customHeight="1" x14ac:dyDescent="0.2"/>
    <row r="15" spans="1:12" ht="66" customHeight="1" x14ac:dyDescent="0.2">
      <c r="A15" s="370"/>
      <c r="B15" s="370" t="s">
        <v>1433</v>
      </c>
      <c r="C15" s="370" t="s">
        <v>1434</v>
      </c>
      <c r="D15" s="370" t="s">
        <v>1456</v>
      </c>
      <c r="E15" s="370" t="s">
        <v>1435</v>
      </c>
      <c r="F15" s="370" t="s">
        <v>1453</v>
      </c>
      <c r="G15" s="370" t="s">
        <v>1454</v>
      </c>
      <c r="H15" s="370" t="s">
        <v>1455</v>
      </c>
    </row>
    <row r="16" spans="1:12" ht="33" customHeight="1" x14ac:dyDescent="0.2">
      <c r="A16" s="370" t="s">
        <v>71</v>
      </c>
      <c r="B16" s="370">
        <v>22605.8</v>
      </c>
      <c r="C16" s="370">
        <f>1395.8+15954.1</f>
        <v>17349.900000000001</v>
      </c>
      <c r="D16" s="370">
        <f>457.3-24.5-3.6-40+475.9-5.5-13.1-2.1-16.5+1005.2-38.5-422.8</f>
        <v>1371.8</v>
      </c>
      <c r="E16" s="370">
        <f t="shared" ref="E16:E21" si="4">B16-C16-D16</f>
        <v>3884.0999999999976</v>
      </c>
      <c r="F16" s="370">
        <v>5.0000000000000001E-3</v>
      </c>
      <c r="G16" s="439">
        <f>E16*F16</f>
        <v>19.42049999999999</v>
      </c>
      <c r="H16" s="454">
        <f t="shared" ref="H16:H21" si="5">G16/C16</f>
        <v>1.1193436273407909E-3</v>
      </c>
      <c r="K16" s="528"/>
      <c r="L16" s="526"/>
    </row>
    <row r="17" spans="1:12" ht="33" customHeight="1" x14ac:dyDescent="0.2">
      <c r="A17" s="370" t="s">
        <v>28</v>
      </c>
      <c r="B17" s="370">
        <v>24756.6</v>
      </c>
      <c r="C17" s="370">
        <f>1339.2+15133.7</f>
        <v>16472.900000000001</v>
      </c>
      <c r="D17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0">
        <f t="shared" si="4"/>
        <v>3388.4999999999964</v>
      </c>
      <c r="F17" s="370">
        <v>5.0000000000000001E-3</v>
      </c>
      <c r="G17" s="439">
        <f>E17*F17</f>
        <v>16.942499999999981</v>
      </c>
      <c r="H17" s="454">
        <f t="shared" si="5"/>
        <v>1.0285074273503742E-3</v>
      </c>
      <c r="K17" s="528"/>
      <c r="L17" s="526"/>
    </row>
    <row r="18" spans="1:12" ht="33" customHeight="1" x14ac:dyDescent="0.2">
      <c r="A18" s="370" t="s">
        <v>1036</v>
      </c>
      <c r="B18" s="370">
        <v>13321.1</v>
      </c>
      <c r="C18" s="370">
        <v>6275</v>
      </c>
      <c r="D18" s="370">
        <f>678.3+6165.9</f>
        <v>6844.2</v>
      </c>
      <c r="E18" s="370">
        <f t="shared" si="4"/>
        <v>201.90000000000055</v>
      </c>
      <c r="F18" s="370">
        <v>5.0000000000000001E-3</v>
      </c>
      <c r="G18" s="439">
        <f>E18*F18</f>
        <v>1.0095000000000027</v>
      </c>
      <c r="H18" s="454">
        <f t="shared" si="5"/>
        <v>1.6087649402390483E-4</v>
      </c>
      <c r="K18" s="528"/>
      <c r="L18" s="526"/>
    </row>
    <row r="19" spans="1:12" ht="33" customHeight="1" x14ac:dyDescent="0.2">
      <c r="A19" s="370" t="s">
        <v>1414</v>
      </c>
      <c r="B19" s="370">
        <v>1409.2</v>
      </c>
      <c r="C19" s="370">
        <v>1221.3</v>
      </c>
      <c r="D19" s="370">
        <v>0</v>
      </c>
      <c r="E19" s="370">
        <f t="shared" si="4"/>
        <v>187.90000000000009</v>
      </c>
      <c r="F19" s="370">
        <v>5.0000000000000001E-3</v>
      </c>
      <c r="G19" s="439">
        <f t="shared" ref="G19:G20" si="6">E19*F19</f>
        <v>0.93950000000000045</v>
      </c>
      <c r="H19" s="454">
        <f t="shared" si="5"/>
        <v>7.692622615246053E-4</v>
      </c>
      <c r="K19" s="528"/>
      <c r="L19" s="526"/>
    </row>
    <row r="20" spans="1:12" ht="33" customHeight="1" x14ac:dyDescent="0.2">
      <c r="A20" s="370" t="s">
        <v>1415</v>
      </c>
      <c r="B20" s="370">
        <v>1308.0999999999999</v>
      </c>
      <c r="C20" s="370">
        <v>1303.5999999999999</v>
      </c>
      <c r="D20" s="370">
        <v>0</v>
      </c>
      <c r="E20" s="370">
        <f t="shared" si="4"/>
        <v>4.5</v>
      </c>
      <c r="F20" s="370">
        <v>5.0000000000000001E-3</v>
      </c>
      <c r="G20" s="439">
        <f t="shared" si="6"/>
        <v>2.2499999999999999E-2</v>
      </c>
      <c r="H20" s="454">
        <f t="shared" si="5"/>
        <v>1.7259895673519485E-5</v>
      </c>
      <c r="K20" s="528"/>
      <c r="L20" s="526"/>
    </row>
    <row r="21" spans="1:12" ht="33" customHeight="1" x14ac:dyDescent="0.2">
      <c r="A21" s="370" t="s">
        <v>82</v>
      </c>
      <c r="B21" s="370">
        <v>2004.4</v>
      </c>
      <c r="C21" s="370">
        <f>1712.8</f>
        <v>1712.8</v>
      </c>
      <c r="D21" s="370">
        <f>210.1+69.4-18.03</f>
        <v>261.47000000000003</v>
      </c>
      <c r="E21" s="370">
        <f t="shared" si="4"/>
        <v>30.130000000000109</v>
      </c>
      <c r="F21" s="370">
        <v>5.0000000000000001E-3</v>
      </c>
      <c r="G21" s="439">
        <f>E21*F21</f>
        <v>0.15065000000000056</v>
      </c>
      <c r="H21" s="454">
        <f t="shared" si="5"/>
        <v>8.7955394675385669E-5</v>
      </c>
      <c r="K21" s="528"/>
      <c r="L21" s="526"/>
    </row>
    <row r="22" spans="1:12" ht="33" customHeight="1" x14ac:dyDescent="0.2">
      <c r="A22" s="370" t="s">
        <v>1420</v>
      </c>
      <c r="B22" s="370">
        <f>64.6+236.9</f>
        <v>301.5</v>
      </c>
      <c r="C22" s="370"/>
      <c r="D22" s="370"/>
      <c r="E22" s="370"/>
      <c r="F22" s="370"/>
      <c r="G22" s="439"/>
      <c r="H22" s="370"/>
    </row>
    <row r="23" spans="1:12" ht="33" customHeight="1" x14ac:dyDescent="0.2">
      <c r="A23" s="357" t="s">
        <v>1416</v>
      </c>
      <c r="B23" s="357">
        <f>SUM(B16:B22)</f>
        <v>65706.699999999983</v>
      </c>
      <c r="C23" s="357">
        <f>SUM(C16:C21)</f>
        <v>44335.500000000007</v>
      </c>
      <c r="E23" s="357">
        <f>SUM(E16:E21)</f>
        <v>7697.0299999999943</v>
      </c>
      <c r="F23" s="357">
        <v>2.88</v>
      </c>
      <c r="G23" s="440">
        <f>SUM(G16:G21)</f>
        <v>38.485149999999976</v>
      </c>
      <c r="H23" s="455">
        <f>G23/C23</f>
        <v>8.6804366703882824E-4</v>
      </c>
      <c r="K23" s="528"/>
      <c r="L23" s="526"/>
    </row>
    <row r="25" spans="1:12" ht="33" customHeight="1" x14ac:dyDescent="0.2">
      <c r="A25" s="891" t="s">
        <v>1528</v>
      </c>
      <c r="B25" s="891"/>
      <c r="C25" s="891"/>
      <c r="D25" s="891"/>
      <c r="E25" s="891"/>
      <c r="F25" s="891"/>
      <c r="G25" s="891"/>
      <c r="H25" s="891"/>
    </row>
    <row r="26" spans="1:12" ht="16.5" customHeight="1" x14ac:dyDescent="0.2"/>
    <row r="27" spans="1:12" ht="66" customHeight="1" x14ac:dyDescent="0.2">
      <c r="A27" s="370"/>
      <c r="B27" s="370" t="s">
        <v>1433</v>
      </c>
      <c r="C27" s="370" t="s">
        <v>1434</v>
      </c>
      <c r="D27" s="370" t="s">
        <v>1456</v>
      </c>
      <c r="E27" s="370" t="s">
        <v>1435</v>
      </c>
      <c r="F27" s="370" t="s">
        <v>1453</v>
      </c>
      <c r="G27" s="370" t="s">
        <v>1454</v>
      </c>
      <c r="H27" s="370" t="s">
        <v>1455</v>
      </c>
    </row>
    <row r="28" spans="1:12" ht="33" customHeight="1" x14ac:dyDescent="0.2">
      <c r="A28" s="370" t="s">
        <v>71</v>
      </c>
      <c r="B28" s="370">
        <v>22605.8</v>
      </c>
      <c r="C28" s="370">
        <f>1395.8+15954.1</f>
        <v>17349.900000000001</v>
      </c>
      <c r="D28" s="370">
        <f>457.3-24.5-3.6-40+475.9-5.5-13.1-2.1-16.5+1005.2-38.5-422.8</f>
        <v>1371.8</v>
      </c>
      <c r="E28" s="370">
        <f t="shared" ref="E28:E33" si="7">B28-C28-D28</f>
        <v>3884.0999999999976</v>
      </c>
      <c r="F28" s="370">
        <v>0.01</v>
      </c>
      <c r="G28" s="439">
        <f>E28*F28</f>
        <v>38.84099999999998</v>
      </c>
      <c r="H28" s="454">
        <f t="shared" ref="H28:H33" si="8">G28/C28</f>
        <v>2.2386872546815819E-3</v>
      </c>
      <c r="K28" s="528"/>
      <c r="L28" s="526"/>
    </row>
    <row r="29" spans="1:12" ht="33" customHeight="1" x14ac:dyDescent="0.2">
      <c r="A29" s="370" t="s">
        <v>28</v>
      </c>
      <c r="B29" s="370">
        <v>24756.6</v>
      </c>
      <c r="C29" s="370">
        <f>1339.2+15133.7</f>
        <v>16472.900000000001</v>
      </c>
      <c r="D29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0">
        <f t="shared" si="7"/>
        <v>3388.4999999999964</v>
      </c>
      <c r="F29" s="370">
        <v>0.01</v>
      </c>
      <c r="G29" s="439">
        <f t="shared" ref="G29:G33" si="9">E29*F29</f>
        <v>33.884999999999962</v>
      </c>
      <c r="H29" s="454">
        <f t="shared" si="8"/>
        <v>2.0570148547007483E-3</v>
      </c>
      <c r="L29" s="526"/>
    </row>
    <row r="30" spans="1:12" ht="33" customHeight="1" x14ac:dyDescent="0.2">
      <c r="A30" s="370" t="s">
        <v>1036</v>
      </c>
      <c r="B30" s="370">
        <v>13321.1</v>
      </c>
      <c r="C30" s="370">
        <v>6275</v>
      </c>
      <c r="D30" s="370">
        <f>678.3+6165.9</f>
        <v>6844.2</v>
      </c>
      <c r="E30" s="370">
        <f t="shared" si="7"/>
        <v>201.90000000000055</v>
      </c>
      <c r="F30" s="370">
        <v>0.01</v>
      </c>
      <c r="G30" s="439">
        <f t="shared" si="9"/>
        <v>2.0190000000000055</v>
      </c>
      <c r="H30" s="454">
        <f t="shared" si="8"/>
        <v>3.2175298804780966E-4</v>
      </c>
      <c r="L30" s="526"/>
    </row>
    <row r="31" spans="1:12" ht="33" customHeight="1" x14ac:dyDescent="0.2">
      <c r="A31" s="370" t="s">
        <v>1414</v>
      </c>
      <c r="B31" s="370">
        <v>1409.2</v>
      </c>
      <c r="C31" s="370">
        <v>1221.3</v>
      </c>
      <c r="D31" s="370">
        <v>0</v>
      </c>
      <c r="E31" s="370">
        <f t="shared" si="7"/>
        <v>187.90000000000009</v>
      </c>
      <c r="F31" s="370">
        <v>0.01</v>
      </c>
      <c r="G31" s="439">
        <f t="shared" si="9"/>
        <v>1.8790000000000009</v>
      </c>
      <c r="H31" s="454">
        <f t="shared" si="8"/>
        <v>1.5385245230492106E-3</v>
      </c>
      <c r="L31" s="526"/>
    </row>
    <row r="32" spans="1:12" ht="33" customHeight="1" x14ac:dyDescent="0.2">
      <c r="A32" s="370" t="s">
        <v>1415</v>
      </c>
      <c r="B32" s="370">
        <v>1308.0999999999999</v>
      </c>
      <c r="C32" s="370">
        <v>1303.5999999999999</v>
      </c>
      <c r="D32" s="370">
        <v>0</v>
      </c>
      <c r="E32" s="370">
        <f t="shared" si="7"/>
        <v>4.5</v>
      </c>
      <c r="F32" s="370">
        <v>0.01</v>
      </c>
      <c r="G32" s="439">
        <f t="shared" si="9"/>
        <v>4.4999999999999998E-2</v>
      </c>
      <c r="H32" s="454">
        <f t="shared" si="8"/>
        <v>3.451979134703897E-5</v>
      </c>
      <c r="L32" s="526"/>
    </row>
    <row r="33" spans="1:12" ht="33" customHeight="1" x14ac:dyDescent="0.2">
      <c r="A33" s="370" t="s">
        <v>82</v>
      </c>
      <c r="B33" s="370">
        <v>2004.4</v>
      </c>
      <c r="C33" s="370">
        <f>1712.8</f>
        <v>1712.8</v>
      </c>
      <c r="D33" s="370">
        <f>210.1+69.4-18.03</f>
        <v>261.47000000000003</v>
      </c>
      <c r="E33" s="370">
        <f t="shared" si="7"/>
        <v>30.130000000000109</v>
      </c>
      <c r="F33" s="370">
        <v>0.01</v>
      </c>
      <c r="G33" s="439">
        <f t="shared" si="9"/>
        <v>0.30130000000000112</v>
      </c>
      <c r="H33" s="454">
        <f t="shared" si="8"/>
        <v>1.7591078935077134E-4</v>
      </c>
      <c r="L33" s="526"/>
    </row>
    <row r="34" spans="1:12" ht="33" customHeight="1" x14ac:dyDescent="0.2">
      <c r="A34" s="370" t="s">
        <v>1420</v>
      </c>
      <c r="B34" s="370">
        <f>64.6+236.9</f>
        <v>301.5</v>
      </c>
      <c r="C34" s="370"/>
      <c r="D34" s="370"/>
      <c r="E34" s="370"/>
      <c r="F34" s="370"/>
      <c r="G34" s="439"/>
      <c r="H34" s="370"/>
    </row>
    <row r="35" spans="1:12" ht="33" customHeight="1" x14ac:dyDescent="0.2">
      <c r="A35" s="357" t="s">
        <v>1416</v>
      </c>
      <c r="B35" s="357">
        <f>SUM(B28:B34)</f>
        <v>65706.699999999983</v>
      </c>
      <c r="C35" s="357">
        <f t="shared" ref="C35" si="10">SUM(C28:C33)</f>
        <v>44335.500000000007</v>
      </c>
      <c r="E35" s="357">
        <f>SUM(E28:E33)</f>
        <v>7697.0299999999943</v>
      </c>
      <c r="F35" s="357">
        <v>2.88</v>
      </c>
      <c r="G35" s="440">
        <f t="shared" ref="G35" si="11">SUM(G28:G33)</f>
        <v>76.970299999999952</v>
      </c>
      <c r="H35" s="455">
        <f>G35/C35</f>
        <v>1.7360873340776565E-3</v>
      </c>
      <c r="K35" s="528"/>
      <c r="L35" s="526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6.7109375" style="357" customWidth="1"/>
    <col min="9" max="9" width="15.42578125" style="357" customWidth="1"/>
    <col min="10" max="10" width="17.140625" style="357" customWidth="1"/>
    <col min="11" max="11" width="9.140625" style="357"/>
    <col min="12" max="12" width="11.5703125" style="357" bestFit="1" customWidth="1"/>
    <col min="13" max="16384" width="9.140625" style="357"/>
  </cols>
  <sheetData>
    <row r="1" spans="1:11" ht="33" customHeight="1" x14ac:dyDescent="0.2">
      <c r="A1" s="891" t="s">
        <v>1530</v>
      </c>
      <c r="B1" s="891"/>
      <c r="C1" s="891"/>
      <c r="D1" s="891"/>
      <c r="E1" s="891"/>
      <c r="F1" s="891"/>
      <c r="G1" s="891"/>
      <c r="H1" s="891"/>
      <c r="I1" s="497"/>
    </row>
    <row r="2" spans="1:11" ht="18" customHeight="1" x14ac:dyDescent="0.2"/>
    <row r="3" spans="1:11" ht="72.7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1429</v>
      </c>
      <c r="G3" s="370" t="s">
        <v>1436</v>
      </c>
      <c r="H3" s="370" t="s">
        <v>1529</v>
      </c>
    </row>
    <row r="4" spans="1:11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3.23</v>
      </c>
      <c r="G4" s="439">
        <f t="shared" ref="G4:G8" si="1">E4*F4</f>
        <v>12545.642999999993</v>
      </c>
      <c r="H4" s="450">
        <f>G4/C4</f>
        <v>0.72309598326215085</v>
      </c>
    </row>
    <row r="5" spans="1:11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3.23</v>
      </c>
      <c r="G5" s="439">
        <f t="shared" si="1"/>
        <v>10944.854999999989</v>
      </c>
      <c r="H5" s="450">
        <f>G5/C5</f>
        <v>0.66441579806834183</v>
      </c>
      <c r="J5" s="486"/>
    </row>
    <row r="6" spans="1:11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3.23</v>
      </c>
      <c r="G6" s="439">
        <f t="shared" si="1"/>
        <v>652.13700000000176</v>
      </c>
      <c r="H6" s="450">
        <f t="shared" ref="H6:H7" si="2">G6/C6</f>
        <v>0.10392621513944252</v>
      </c>
    </row>
    <row r="7" spans="1:11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3.23</v>
      </c>
      <c r="G7" s="439">
        <f t="shared" si="1"/>
        <v>606.91700000000026</v>
      </c>
      <c r="H7" s="450">
        <f t="shared" si="2"/>
        <v>0.49694342094489502</v>
      </c>
    </row>
    <row r="8" spans="1:11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3.23</v>
      </c>
      <c r="G8" s="439">
        <f t="shared" si="1"/>
        <v>14.535</v>
      </c>
      <c r="H8" s="450">
        <f>G8/C8</f>
        <v>1.1149892605093588E-2</v>
      </c>
    </row>
    <row r="9" spans="1:11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3.23</v>
      </c>
      <c r="G9" s="439">
        <f>E9*F9</f>
        <v>97.319900000000345</v>
      </c>
      <c r="H9" s="450">
        <f>G9/C9</f>
        <v>5.6819184960299127E-2</v>
      </c>
    </row>
    <row r="10" spans="1:11" ht="33" customHeight="1" x14ac:dyDescent="0.2">
      <c r="A10" s="370" t="s">
        <v>1420</v>
      </c>
      <c r="B10" s="370">
        <f>64.6+236.9</f>
        <v>301.5</v>
      </c>
      <c r="C10" s="370"/>
      <c r="D10" s="370">
        <v>301.5</v>
      </c>
      <c r="E10" s="370"/>
      <c r="F10" s="370"/>
      <c r="G10" s="439"/>
      <c r="H10" s="370"/>
    </row>
    <row r="11" spans="1:11" ht="33" customHeight="1" x14ac:dyDescent="0.35">
      <c r="A11" s="357" t="s">
        <v>1416</v>
      </c>
      <c r="B11" s="357">
        <f>SUM(B4:B10)</f>
        <v>65706.699999999983</v>
      </c>
      <c r="C11" s="357">
        <f>SUM(C4:C9)</f>
        <v>44335.500000000007</v>
      </c>
      <c r="D11" s="456">
        <f>SUM(D4:D10)</f>
        <v>13674.17</v>
      </c>
      <c r="E11" s="357">
        <f>SUM(E4:E9)</f>
        <v>7697.0299999999943</v>
      </c>
      <c r="F11" s="370">
        <v>3.23</v>
      </c>
      <c r="G11" s="440">
        <f>SUM(G4:G9)</f>
        <v>24861.406899999984</v>
      </c>
      <c r="H11" s="564">
        <f>G11/C11</f>
        <v>0.560756208907083</v>
      </c>
    </row>
    <row r="12" spans="1:11" ht="33" customHeight="1" x14ac:dyDescent="0.2">
      <c r="C12" s="357">
        <f>C11-C6</f>
        <v>38060.500000000007</v>
      </c>
      <c r="H12" s="447"/>
    </row>
    <row r="13" spans="1:11" ht="23.25" customHeight="1" x14ac:dyDescent="0.2">
      <c r="A13" t="s">
        <v>1430</v>
      </c>
      <c r="H13" s="446">
        <f>'Общ. счетчики'!B52</f>
        <v>138015</v>
      </c>
      <c r="I13" s="758"/>
    </row>
    <row r="14" spans="1:11" ht="23.25" customHeight="1" x14ac:dyDescent="0.2">
      <c r="A14" t="s">
        <v>1437</v>
      </c>
      <c r="H14" s="448"/>
      <c r="I14" s="466"/>
    </row>
    <row r="15" spans="1:11" ht="15" customHeight="1" x14ac:dyDescent="0.2">
      <c r="A15" s="357" t="s">
        <v>1377</v>
      </c>
      <c r="H15" s="753">
        <f>Под.6!F203+'Нежелые помещения'!F5</f>
        <v>45879</v>
      </c>
      <c r="I15" s="466"/>
      <c r="K15" s="461"/>
    </row>
    <row r="16" spans="1:11" ht="15" customHeight="1" x14ac:dyDescent="0.2">
      <c r="A16" s="357" t="s">
        <v>1378</v>
      </c>
      <c r="H16" s="753">
        <f>'Под. 1 и 2'!F118+'Под. 3'!F32+'Под. 4  и 5'!F60+'Нежелые помещения'!F22+'Нежелые помещения'!F14+'Нежелые помещения'!F10</f>
        <v>43519</v>
      </c>
      <c r="I16" s="466"/>
    </row>
    <row r="17" spans="1:10" ht="15" customHeight="1" x14ac:dyDescent="0.2">
      <c r="A17" s="357" t="s">
        <v>1379</v>
      </c>
      <c r="H17" s="753">
        <f>'Общ. счетчики'!G50</f>
        <v>12760</v>
      </c>
      <c r="I17" s="466"/>
      <c r="J17" s="486"/>
    </row>
    <row r="18" spans="1:10" ht="23.25" customHeight="1" x14ac:dyDescent="0.2">
      <c r="A18" t="s">
        <v>1432</v>
      </c>
      <c r="H18" s="448"/>
      <c r="I18" s="466"/>
    </row>
    <row r="19" spans="1:10" ht="23.25" customHeight="1" x14ac:dyDescent="0.2">
      <c r="A19" t="s">
        <v>1431</v>
      </c>
      <c r="H19" s="449">
        <f>SUM(H15:H18)</f>
        <v>102158</v>
      </c>
      <c r="I19" s="449"/>
      <c r="J19" s="760"/>
    </row>
    <row r="20" spans="1:10" ht="23.25" customHeight="1" x14ac:dyDescent="0.2">
      <c r="A20" s="13" t="s">
        <v>1979</v>
      </c>
      <c r="H20" s="754">
        <f>'Общ. счетчики'!G35</f>
        <v>28350</v>
      </c>
      <c r="I20" s="449"/>
      <c r="J20" s="447"/>
    </row>
    <row r="21" spans="1:10" ht="33" customHeight="1" x14ac:dyDescent="0.2">
      <c r="G21" s="701" t="s">
        <v>2015</v>
      </c>
      <c r="H21" s="702">
        <f>H13-H19-H20</f>
        <v>7507</v>
      </c>
      <c r="I21" s="447"/>
    </row>
    <row r="22" spans="1:10" ht="33" customHeight="1" x14ac:dyDescent="0.2">
      <c r="H22" s="762"/>
      <c r="I22" s="447"/>
    </row>
  </sheetData>
  <customSheetViews>
    <customSheetView guid="{59BB3A05-2517-4212-B4B0-766CE27362F6}" fitToPage="1" state="hidden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0">
      <selection activeCell="H21" sqref="H21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D14" sqref="D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16384" width="9.140625" style="358"/>
  </cols>
  <sheetData>
    <row r="1" spans="1:9" ht="36.75" customHeight="1" x14ac:dyDescent="0.2">
      <c r="A1" s="547" t="s">
        <v>2032</v>
      </c>
      <c r="B1" s="548"/>
      <c r="C1" s="548"/>
      <c r="D1" s="548"/>
      <c r="E1" s="548"/>
      <c r="F1" s="548"/>
      <c r="G1" s="548"/>
    </row>
    <row r="2" spans="1:9" ht="15" customHeight="1" x14ac:dyDescent="0.2">
      <c r="A2" s="894" t="s">
        <v>1393</v>
      </c>
      <c r="B2" s="894" t="s">
        <v>1394</v>
      </c>
      <c r="C2" s="894" t="s">
        <v>1395</v>
      </c>
      <c r="D2" s="894" t="s">
        <v>1396</v>
      </c>
      <c r="E2" s="894" t="s">
        <v>1397</v>
      </c>
      <c r="F2" s="894"/>
      <c r="G2" s="894"/>
    </row>
    <row r="3" spans="1:9" ht="15" customHeight="1" x14ac:dyDescent="0.2">
      <c r="A3" s="894"/>
      <c r="B3" s="894"/>
      <c r="C3" s="894"/>
      <c r="D3" s="894"/>
      <c r="E3" s="894" t="s">
        <v>1398</v>
      </c>
      <c r="F3" s="894"/>
      <c r="G3" s="894" t="s">
        <v>1401</v>
      </c>
    </row>
    <row r="4" spans="1:9" ht="15" customHeight="1" x14ac:dyDescent="0.2">
      <c r="A4" s="894"/>
      <c r="B4" s="894"/>
      <c r="C4" s="894"/>
      <c r="D4" s="854"/>
      <c r="E4" s="443" t="s">
        <v>1399</v>
      </c>
      <c r="F4" s="443" t="s">
        <v>1400</v>
      </c>
      <c r="G4" s="894"/>
    </row>
    <row r="5" spans="1:9" ht="17.25" customHeight="1" x14ac:dyDescent="0.2">
      <c r="A5" s="359" t="s">
        <v>1404</v>
      </c>
      <c r="B5" s="360" t="s">
        <v>1402</v>
      </c>
      <c r="C5" s="444" t="s">
        <v>1403</v>
      </c>
      <c r="D5" s="717">
        <v>8513.6299999999992</v>
      </c>
      <c r="E5" s="666">
        <f>267.18+18.36</f>
        <v>285.54000000000002</v>
      </c>
      <c r="F5" s="360"/>
      <c r="G5" s="361">
        <v>177.76</v>
      </c>
    </row>
    <row r="6" spans="1:9" ht="21.75" customHeight="1" x14ac:dyDescent="0.2">
      <c r="A6" s="359" t="s">
        <v>1404</v>
      </c>
      <c r="B6" s="360" t="s">
        <v>1406</v>
      </c>
      <c r="C6" s="361" t="s">
        <v>1403</v>
      </c>
      <c r="D6" s="685"/>
      <c r="E6" s="460">
        <f>E7*0.051</f>
        <v>68.217089999999999</v>
      </c>
      <c r="F6" s="460">
        <f>F7*0.051</f>
        <v>27.509909999999998</v>
      </c>
      <c r="G6" s="460">
        <f>G7*0.051</f>
        <v>1.96299</v>
      </c>
      <c r="I6" s="763"/>
    </row>
    <row r="7" spans="1:9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1877-F7</f>
        <v>1337.5900000000001</v>
      </c>
      <c r="F7" s="361">
        <f>167*3.23</f>
        <v>539.41</v>
      </c>
      <c r="G7" s="714">
        <v>38.49</v>
      </c>
    </row>
    <row r="8" spans="1:9" ht="12" customHeight="1" x14ac:dyDescent="0.2">
      <c r="A8" s="359" t="s">
        <v>1407</v>
      </c>
      <c r="B8" s="360" t="s">
        <v>1410</v>
      </c>
      <c r="C8" s="361" t="s">
        <v>1409</v>
      </c>
      <c r="D8" s="771">
        <v>314141</v>
      </c>
      <c r="E8" s="573">
        <f>2187</f>
        <v>2187</v>
      </c>
      <c r="F8" s="361">
        <f>167*4.33</f>
        <v>723.11</v>
      </c>
      <c r="G8" s="714">
        <v>38.49</v>
      </c>
      <c r="H8" s="537"/>
    </row>
    <row r="9" spans="1:9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3524.59</v>
      </c>
      <c r="F9" s="460">
        <f>F7+F8</f>
        <v>1262.52</v>
      </c>
      <c r="G9" s="714">
        <f>G7+G8</f>
        <v>76.98</v>
      </c>
    </row>
    <row r="10" spans="1:9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('Норматив ээ'!H19+'Норматив ээ'!H21)-F10-G10</f>
        <v>83270.59</v>
      </c>
      <c r="F10" s="667">
        <f>Под.6!G203+'Под. 4  и 5'!G60+'Под. 3'!G32+'Под. 1 и 2'!G118</f>
        <v>1533</v>
      </c>
      <c r="G10" s="529">
        <f>24861.41</f>
        <v>24861.41</v>
      </c>
    </row>
    <row r="11" spans="1:9" ht="15" customHeight="1" x14ac:dyDescent="0.2">
      <c r="E11" s="892"/>
      <c r="F11" s="893"/>
    </row>
    <row r="12" spans="1:9" ht="33" customHeight="1" x14ac:dyDescent="0.2">
      <c r="F12" s="748"/>
    </row>
    <row r="13" spans="1:9" ht="33" customHeight="1" x14ac:dyDescent="0.2">
      <c r="G13" s="527"/>
    </row>
    <row r="14" spans="1:9" ht="33" customHeight="1" x14ac:dyDescent="0.2">
      <c r="F14" s="358" t="s">
        <v>492</v>
      </c>
      <c r="G14" s="527"/>
    </row>
  </sheetData>
  <customSheetViews>
    <customSheetView guid="{59BB3A05-2517-4212-B4B0-766CE27362F6}" scale="110" fitToPage="1">
      <selection activeCell="D14" sqref="D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A5" sqref="A5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7"/>
      <c r="C2" s="357"/>
      <c r="D2" s="357"/>
      <c r="E2" s="357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7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9" width="9.140625" style="358"/>
    <col min="10" max="10" width="10" style="358" bestFit="1" customWidth="1"/>
    <col min="11" max="16384" width="9.140625" style="358"/>
  </cols>
  <sheetData>
    <row r="1" spans="1:13" ht="36.75" customHeight="1" x14ac:dyDescent="0.2">
      <c r="A1" s="547" t="s">
        <v>1994</v>
      </c>
      <c r="B1" s="548"/>
      <c r="C1" s="548"/>
      <c r="D1" s="548"/>
      <c r="E1" s="548"/>
      <c r="F1" s="548"/>
      <c r="G1" s="548"/>
    </row>
    <row r="2" spans="1:13" ht="46.5" customHeight="1" x14ac:dyDescent="0.2">
      <c r="A2" s="443" t="s">
        <v>1393</v>
      </c>
      <c r="B2" s="443" t="s">
        <v>1394</v>
      </c>
      <c r="C2" s="443" t="s">
        <v>1395</v>
      </c>
      <c r="D2" s="443" t="s">
        <v>1396</v>
      </c>
      <c r="E2" s="443" t="s">
        <v>1397</v>
      </c>
      <c r="F2"/>
      <c r="G2"/>
    </row>
    <row r="3" spans="1:13" ht="35.25" customHeight="1" x14ac:dyDescent="0.2">
      <c r="A3"/>
      <c r="B3"/>
      <c r="C3"/>
      <c r="D3"/>
      <c r="E3" s="443" t="s">
        <v>1398</v>
      </c>
      <c r="F3"/>
      <c r="G3" s="443" t="s">
        <v>1401</v>
      </c>
      <c r="J3" s="747" t="s">
        <v>2002</v>
      </c>
      <c r="K3" s="747" t="s">
        <v>2009</v>
      </c>
      <c r="L3" s="747" t="s">
        <v>2010</v>
      </c>
      <c r="M3" s="358" t="s">
        <v>2013</v>
      </c>
    </row>
    <row r="4" spans="1:13" ht="15" customHeight="1" x14ac:dyDescent="0.2">
      <c r="A4"/>
      <c r="B4"/>
      <c r="C4"/>
      <c r="D4"/>
      <c r="E4" s="443" t="s">
        <v>1399</v>
      </c>
      <c r="F4" s="443" t="s">
        <v>1400</v>
      </c>
      <c r="G4"/>
    </row>
    <row r="5" spans="1:13" ht="17.25" customHeight="1" x14ac:dyDescent="0.2">
      <c r="A5" s="359" t="s">
        <v>1404</v>
      </c>
      <c r="B5" s="360" t="s">
        <v>1402</v>
      </c>
      <c r="C5" s="444" t="s">
        <v>1403</v>
      </c>
      <c r="D5" s="717">
        <v>3959.46</v>
      </c>
      <c r="E5" s="666">
        <f>236.21+21.99</f>
        <v>258.2</v>
      </c>
      <c r="F5" s="360"/>
      <c r="G5" s="361">
        <v>302.08</v>
      </c>
      <c r="I5" s="749" t="s">
        <v>2003</v>
      </c>
      <c r="J5" s="358">
        <f>Под.6!F203</f>
        <v>45856</v>
      </c>
      <c r="K5" s="358">
        <f>'Общ. счетчики'!G39+'Общ. счетчики'!G38</f>
        <v>42820</v>
      </c>
      <c r="L5" s="358">
        <f>'Общ. счетчики'!G36+'Общ. счетчики'!G37</f>
        <v>3885</v>
      </c>
    </row>
    <row r="6" spans="1:13" ht="21.75" customHeight="1" x14ac:dyDescent="0.2">
      <c r="A6" s="359" t="s">
        <v>1404</v>
      </c>
      <c r="B6" s="360" t="s">
        <v>1406</v>
      </c>
      <c r="C6" s="361" t="s">
        <v>1403</v>
      </c>
      <c r="D6" s="685"/>
      <c r="E6" s="460">
        <f>E7*0.051</f>
        <v>62.778449999999999</v>
      </c>
      <c r="F6" s="460">
        <f>F7*0.051</f>
        <v>22.23855</v>
      </c>
      <c r="G6" s="544">
        <f>G7*0.051</f>
        <v>5.7629999999999999</v>
      </c>
      <c r="I6" s="749" t="s">
        <v>2004</v>
      </c>
      <c r="J6" s="748">
        <f>'Под. 1 и 2'!F118+'Под. 3'!F32+'Под. 4  и 5'!F60</f>
        <v>42556</v>
      </c>
      <c r="K6" s="358">
        <f>'Общ. счетчики'!G10+'Общ. счетчики'!G11+'Общ. счетчики'!G15+'Общ. счетчики'!G16+'Общ. счетчики'!G20+'Общ. счетчики'!G21</f>
        <v>43650</v>
      </c>
      <c r="L6" s="358">
        <f>'Общ. счетчики'!G8+'Общ. счетчики'!G9+'Общ. счетчики'!G13+'Общ. счетчики'!G14+'Общ. счетчики'!G18+'Общ. счетчики'!G19</f>
        <v>6550</v>
      </c>
    </row>
    <row r="7" spans="1:13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1667-F7</f>
        <v>1230.95</v>
      </c>
      <c r="F7" s="361">
        <f>135*3.23</f>
        <v>436.05</v>
      </c>
      <c r="G7" s="573">
        <v>113</v>
      </c>
      <c r="I7" s="749" t="s">
        <v>2005</v>
      </c>
      <c r="J7" s="358">
        <f>'корп. 3'!C8+'корп. 3'!C7</f>
        <v>12760</v>
      </c>
      <c r="K7" s="748">
        <f>'Общ. счетчики'!G50</f>
        <v>12760</v>
      </c>
      <c r="L7" s="748">
        <f>K7</f>
        <v>12760</v>
      </c>
    </row>
    <row r="8" spans="1:13" ht="12" customHeight="1" x14ac:dyDescent="0.2">
      <c r="A8" s="359" t="s">
        <v>1407</v>
      </c>
      <c r="B8" s="360" t="s">
        <v>1410</v>
      </c>
      <c r="C8" s="361" t="s">
        <v>1409</v>
      </c>
      <c r="D8" s="551">
        <v>263623</v>
      </c>
      <c r="E8" s="573">
        <f>2650-F8</f>
        <v>2065.4499999999998</v>
      </c>
      <c r="F8" s="361">
        <f>135*4.33</f>
        <v>584.54999999999995</v>
      </c>
      <c r="G8" s="573">
        <v>113</v>
      </c>
      <c r="H8" s="537"/>
      <c r="I8" s="749" t="s">
        <v>2006</v>
      </c>
      <c r="K8" s="750"/>
      <c r="L8" s="750"/>
    </row>
    <row r="9" spans="1:13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3296.3999999999996</v>
      </c>
      <c r="F9" s="460">
        <f>F7+F8</f>
        <v>1020.5999999999999</v>
      </c>
      <c r="G9" s="573">
        <v>226</v>
      </c>
      <c r="I9" s="749" t="s">
        <v>2011</v>
      </c>
      <c r="J9" s="748">
        <f>J5+J6+J7</f>
        <v>101172</v>
      </c>
      <c r="K9" s="748">
        <f>K5+K6+K7+K8</f>
        <v>99230</v>
      </c>
      <c r="L9" s="748">
        <f>L5+L6+L7+L8</f>
        <v>23195</v>
      </c>
      <c r="M9" s="748">
        <f>'Нежелые помещения'!F27</f>
        <v>2275</v>
      </c>
    </row>
    <row r="10" spans="1:13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'Норматив ээ'!H19-F10</f>
        <v>100625</v>
      </c>
      <c r="F10" s="667">
        <f>Под.6!G203+'Под. 4  и 5'!G60+'Под. 3'!G32+'Под. 1 и 2'!G118</f>
        <v>1533</v>
      </c>
      <c r="G10" s="529">
        <f>24861.41-'Норматив ээ'!H21</f>
        <v>17354.41</v>
      </c>
      <c r="I10" s="749" t="s">
        <v>2007</v>
      </c>
      <c r="J10" s="751">
        <f>(K9+L9)-J9-M9</f>
        <v>18978</v>
      </c>
    </row>
    <row r="11" spans="1:13" ht="15" customHeight="1" x14ac:dyDescent="0.2">
      <c r="E11" s="742"/>
      <c r="F11"/>
      <c r="I11" s="749" t="s">
        <v>2008</v>
      </c>
      <c r="J11" s="752">
        <f>J10/'Норматив ээ'!C12</f>
        <v>0.49862718566492809</v>
      </c>
      <c r="K11" s="747" t="s">
        <v>2012</v>
      </c>
    </row>
    <row r="13" spans="1:13" ht="33" customHeight="1" x14ac:dyDescent="0.2">
      <c r="G13" s="527"/>
    </row>
    <row r="14" spans="1:13" ht="33" customHeight="1" x14ac:dyDescent="0.2">
      <c r="F14" s="358" t="s">
        <v>492</v>
      </c>
      <c r="G14" s="527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43" zoomScale="120" zoomScaleSheetLayoutView="120" workbookViewId="0">
      <selection activeCell="C57" sqref="C57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0" t="s">
        <v>495</v>
      </c>
      <c r="D1" s="811"/>
      <c r="E1" s="811"/>
    </row>
    <row r="2" spans="1:9" ht="20.25" customHeight="1" thickBot="1" x14ac:dyDescent="0.25">
      <c r="A2" s="1" t="s">
        <v>496</v>
      </c>
      <c r="B2" s="1"/>
      <c r="C2" s="1"/>
      <c r="E2" s="812" t="s">
        <v>1993</v>
      </c>
      <c r="F2" s="812"/>
      <c r="H2" s="814"/>
      <c r="I2" s="814"/>
    </row>
    <row r="3" spans="1:9" ht="13.5" thickBot="1" x14ac:dyDescent="0.25">
      <c r="A3" s="815" t="s">
        <v>1116</v>
      </c>
      <c r="B3" s="813" t="s">
        <v>481</v>
      </c>
      <c r="C3" s="813" t="s">
        <v>1</v>
      </c>
      <c r="D3" s="813" t="s">
        <v>2</v>
      </c>
      <c r="E3" s="813"/>
      <c r="F3" s="813" t="s">
        <v>5</v>
      </c>
      <c r="H3" s="814"/>
      <c r="I3" s="814"/>
    </row>
    <row r="4" spans="1:9" ht="13.5" thickBot="1" x14ac:dyDescent="0.25">
      <c r="A4" s="816"/>
      <c r="B4" s="813"/>
      <c r="C4" s="813"/>
      <c r="D4" s="813"/>
      <c r="E4" s="813"/>
      <c r="F4" s="813"/>
      <c r="H4" s="814"/>
      <c r="I4" s="814"/>
    </row>
    <row r="5" spans="1:9" ht="13.5" thickBot="1" x14ac:dyDescent="0.25">
      <c r="A5" s="817"/>
      <c r="B5" s="818"/>
      <c r="C5" s="813"/>
      <c r="D5" s="109" t="s">
        <v>6</v>
      </c>
      <c r="E5" s="110" t="s">
        <v>7</v>
      </c>
      <c r="F5" s="813"/>
    </row>
    <row r="6" spans="1:9" ht="13.5" thickBot="1" x14ac:dyDescent="0.25">
      <c r="A6" s="221" t="s">
        <v>497</v>
      </c>
      <c r="B6" s="613" t="s">
        <v>1043</v>
      </c>
      <c r="C6" s="686" t="s">
        <v>1966</v>
      </c>
      <c r="D6" s="21">
        <v>1880</v>
      </c>
      <c r="E6" s="21">
        <v>2000</v>
      </c>
      <c r="F6" s="310">
        <f t="shared" ref="F6" si="0">E6-D6</f>
        <v>120</v>
      </c>
    </row>
    <row r="7" spans="1:9" ht="15" customHeight="1" thickBot="1" x14ac:dyDescent="0.25">
      <c r="A7" s="171" t="s">
        <v>499</v>
      </c>
      <c r="B7" s="614" t="s">
        <v>1044</v>
      </c>
      <c r="C7" s="590" t="s">
        <v>500</v>
      </c>
      <c r="D7" s="21">
        <v>24260</v>
      </c>
      <c r="E7" s="21">
        <v>24350</v>
      </c>
      <c r="F7" s="310">
        <f t="shared" ref="F7:F69" si="1">E7-D7</f>
        <v>90</v>
      </c>
      <c r="G7" s="32"/>
    </row>
    <row r="8" spans="1:9" ht="15" customHeight="1" thickBot="1" x14ac:dyDescent="0.25">
      <c r="A8" s="171" t="s">
        <v>501</v>
      </c>
      <c r="B8" s="615" t="s">
        <v>1045</v>
      </c>
      <c r="C8" s="591" t="s">
        <v>1709</v>
      </c>
      <c r="D8" s="21">
        <v>21705</v>
      </c>
      <c r="E8" s="21">
        <v>21870</v>
      </c>
      <c r="F8" s="310">
        <f t="shared" si="1"/>
        <v>165</v>
      </c>
      <c r="G8" s="294"/>
    </row>
    <row r="9" spans="1:9" ht="15" customHeight="1" thickBot="1" x14ac:dyDescent="0.25">
      <c r="A9" s="222" t="s">
        <v>502</v>
      </c>
      <c r="B9" s="614" t="s">
        <v>1046</v>
      </c>
      <c r="C9" s="592" t="s">
        <v>1628</v>
      </c>
      <c r="D9" s="151">
        <v>30675</v>
      </c>
      <c r="E9" s="151">
        <v>31335</v>
      </c>
      <c r="F9" s="310">
        <f t="shared" ref="F9" si="2">E9-D9</f>
        <v>660</v>
      </c>
      <c r="G9" s="32"/>
    </row>
    <row r="10" spans="1:9" ht="13.5" customHeight="1" thickBot="1" x14ac:dyDescent="0.25">
      <c r="A10" s="222" t="s">
        <v>503</v>
      </c>
      <c r="B10" s="615" t="s">
        <v>1753</v>
      </c>
      <c r="C10" s="593" t="s">
        <v>504</v>
      </c>
      <c r="D10" s="575"/>
      <c r="E10" s="575"/>
      <c r="F10" s="780">
        <v>600</v>
      </c>
      <c r="G10" s="575">
        <v>115435</v>
      </c>
    </row>
    <row r="11" spans="1:9" ht="12.75" customHeight="1" thickBot="1" x14ac:dyDescent="0.25">
      <c r="A11" s="223" t="s">
        <v>506</v>
      </c>
      <c r="B11" s="614" t="s">
        <v>1684</v>
      </c>
      <c r="C11" s="594" t="s">
        <v>979</v>
      </c>
      <c r="D11" s="151">
        <v>27665</v>
      </c>
      <c r="E11" s="151">
        <v>27750</v>
      </c>
      <c r="F11" s="310">
        <f t="shared" si="1"/>
        <v>85</v>
      </c>
      <c r="G11" s="159" t="s">
        <v>505</v>
      </c>
    </row>
    <row r="12" spans="1:9" ht="12.75" customHeight="1" thickBot="1" x14ac:dyDescent="0.25">
      <c r="A12" s="171" t="s">
        <v>507</v>
      </c>
      <c r="B12" s="716" t="s">
        <v>1047</v>
      </c>
      <c r="C12" s="595" t="s">
        <v>954</v>
      </c>
      <c r="D12" s="28">
        <v>21095</v>
      </c>
      <c r="E12" s="28">
        <v>21230</v>
      </c>
      <c r="F12" s="310">
        <f t="shared" si="1"/>
        <v>135</v>
      </c>
      <c r="G12" s="569"/>
    </row>
    <row r="13" spans="1:9" ht="13.5" customHeight="1" thickBot="1" x14ac:dyDescent="0.25">
      <c r="A13" s="171" t="s">
        <v>508</v>
      </c>
      <c r="B13" s="614" t="s">
        <v>1685</v>
      </c>
      <c r="C13" s="594" t="s">
        <v>1710</v>
      </c>
      <c r="D13" s="21">
        <v>35300</v>
      </c>
      <c r="E13" s="21">
        <v>36055</v>
      </c>
      <c r="F13" s="310">
        <f t="shared" si="1"/>
        <v>755</v>
      </c>
      <c r="G13" s="348"/>
    </row>
    <row r="14" spans="1:9" ht="13.5" customHeight="1" thickBot="1" x14ac:dyDescent="0.25">
      <c r="A14" s="538" t="s">
        <v>509</v>
      </c>
      <c r="B14" s="615" t="s">
        <v>1048</v>
      </c>
      <c r="C14" s="593" t="s">
        <v>1711</v>
      </c>
      <c r="D14" s="157">
        <v>22670</v>
      </c>
      <c r="E14" s="157">
        <v>22845</v>
      </c>
      <c r="F14" s="310">
        <f t="shared" si="1"/>
        <v>175</v>
      </c>
      <c r="G14" s="135" t="s">
        <v>510</v>
      </c>
    </row>
    <row r="15" spans="1:9" ht="15.75" customHeight="1" thickBot="1" x14ac:dyDescent="0.25">
      <c r="A15" s="283" t="s">
        <v>1357</v>
      </c>
      <c r="B15" s="616" t="s">
        <v>1049</v>
      </c>
      <c r="C15" s="596" t="s">
        <v>1337</v>
      </c>
      <c r="D15" s="158">
        <v>42990</v>
      </c>
      <c r="E15" s="158">
        <v>43300</v>
      </c>
      <c r="F15" s="310">
        <f t="shared" si="1"/>
        <v>310</v>
      </c>
      <c r="G15" s="284"/>
      <c r="H15" s="285"/>
    </row>
    <row r="16" spans="1:9" ht="13.5" customHeight="1" thickBot="1" x14ac:dyDescent="0.25">
      <c r="A16" s="286" t="s">
        <v>511</v>
      </c>
      <c r="B16" s="614" t="s">
        <v>1974</v>
      </c>
      <c r="C16" s="593" t="s">
        <v>512</v>
      </c>
      <c r="D16" s="373">
        <v>43735</v>
      </c>
      <c r="E16" s="373">
        <v>43770</v>
      </c>
      <c r="F16" s="310">
        <f t="shared" si="1"/>
        <v>35</v>
      </c>
      <c r="G16" s="111"/>
    </row>
    <row r="17" spans="1:13" ht="15" customHeight="1" thickBot="1" x14ac:dyDescent="0.25">
      <c r="A17" s="283" t="s">
        <v>513</v>
      </c>
      <c r="B17" s="615" t="s">
        <v>1686</v>
      </c>
      <c r="C17" s="597" t="s">
        <v>1712</v>
      </c>
      <c r="D17" s="275">
        <v>38205</v>
      </c>
      <c r="E17" s="275">
        <v>38645</v>
      </c>
      <c r="F17" s="310">
        <f t="shared" si="1"/>
        <v>440</v>
      </c>
      <c r="G17" s="372"/>
    </row>
    <row r="18" spans="1:13" ht="13.5" customHeight="1" thickBot="1" x14ac:dyDescent="0.25">
      <c r="A18" s="223" t="s">
        <v>514</v>
      </c>
      <c r="B18" s="614" t="s">
        <v>1050</v>
      </c>
      <c r="C18" s="598" t="s">
        <v>1713</v>
      </c>
      <c r="D18" s="22">
        <v>18390</v>
      </c>
      <c r="E18" s="22">
        <v>18590</v>
      </c>
      <c r="F18" s="310">
        <f t="shared" si="1"/>
        <v>200</v>
      </c>
      <c r="G18" s="135" t="s">
        <v>515</v>
      </c>
    </row>
    <row r="19" spans="1:13" ht="13.5" customHeight="1" thickBot="1" x14ac:dyDescent="0.25">
      <c r="A19" s="223" t="s">
        <v>516</v>
      </c>
      <c r="B19" s="615" t="s">
        <v>1051</v>
      </c>
      <c r="C19" s="599" t="s">
        <v>1621</v>
      </c>
      <c r="D19" s="21">
        <v>3045</v>
      </c>
      <c r="E19" s="21">
        <v>3100</v>
      </c>
      <c r="F19" s="310">
        <f t="shared" ref="F19" si="3">E19-D19</f>
        <v>55</v>
      </c>
      <c r="G19" s="586"/>
    </row>
    <row r="20" spans="1:13" ht="13.5" customHeight="1" thickBot="1" x14ac:dyDescent="0.25">
      <c r="A20" s="171" t="s">
        <v>517</v>
      </c>
      <c r="B20" s="614" t="s">
        <v>1052</v>
      </c>
      <c r="C20" s="591" t="s">
        <v>1714</v>
      </c>
      <c r="D20" s="21">
        <v>3050</v>
      </c>
      <c r="E20" s="21">
        <v>3115</v>
      </c>
      <c r="F20" s="310">
        <f t="shared" ref="F20" si="4">E20-D20</f>
        <v>65</v>
      </c>
      <c r="G20" s="124"/>
    </row>
    <row r="21" spans="1:13" ht="13.5" customHeight="1" thickBot="1" x14ac:dyDescent="0.25">
      <c r="A21" s="171" t="s">
        <v>518</v>
      </c>
      <c r="B21" s="614" t="s">
        <v>1687</v>
      </c>
      <c r="C21" s="599" t="s">
        <v>1584</v>
      </c>
      <c r="D21" s="21">
        <v>30285</v>
      </c>
      <c r="E21" s="21">
        <v>30505</v>
      </c>
      <c r="F21" s="310">
        <f t="shared" si="1"/>
        <v>220</v>
      </c>
      <c r="G21" s="519"/>
    </row>
    <row r="22" spans="1:13" ht="13.5" customHeight="1" thickBot="1" x14ac:dyDescent="0.25">
      <c r="A22" s="171" t="s">
        <v>519</v>
      </c>
      <c r="B22" s="615" t="s">
        <v>1688</v>
      </c>
      <c r="C22" s="598" t="s">
        <v>1536</v>
      </c>
      <c r="D22" s="22">
        <v>8820</v>
      </c>
      <c r="E22" s="22">
        <v>8955</v>
      </c>
      <c r="F22" s="310">
        <f t="shared" si="1"/>
        <v>135</v>
      </c>
      <c r="G22" s="459"/>
    </row>
    <row r="23" spans="1:13" ht="13.5" customHeight="1" thickBot="1" x14ac:dyDescent="0.25">
      <c r="A23" s="171" t="s">
        <v>521</v>
      </c>
      <c r="B23" s="632" t="s">
        <v>1053</v>
      </c>
      <c r="C23" s="707" t="s">
        <v>1983</v>
      </c>
      <c r="D23" s="22">
        <v>1750</v>
      </c>
      <c r="E23" s="22">
        <v>1900</v>
      </c>
      <c r="F23" s="310">
        <f t="shared" ref="F23" si="5">E23-D23</f>
        <v>150</v>
      </c>
      <c r="G23" s="124"/>
    </row>
    <row r="24" spans="1:13" ht="13.5" customHeight="1" thickBot="1" x14ac:dyDescent="0.25">
      <c r="A24" s="171" t="s">
        <v>522</v>
      </c>
      <c r="B24" s="615" t="s">
        <v>1689</v>
      </c>
      <c r="C24" s="598" t="s">
        <v>1537</v>
      </c>
      <c r="D24" s="22">
        <v>10320</v>
      </c>
      <c r="E24" s="22">
        <v>10575</v>
      </c>
      <c r="F24" s="310">
        <f t="shared" si="1"/>
        <v>255</v>
      </c>
      <c r="G24" s="111"/>
    </row>
    <row r="25" spans="1:13" ht="13.5" customHeight="1" thickBot="1" x14ac:dyDescent="0.25">
      <c r="A25" s="171" t="s">
        <v>523</v>
      </c>
      <c r="B25" s="614" t="s">
        <v>1054</v>
      </c>
      <c r="C25" s="599" t="s">
        <v>1715</v>
      </c>
      <c r="D25" s="22">
        <v>15205</v>
      </c>
      <c r="E25" s="22">
        <v>15320</v>
      </c>
      <c r="F25" s="310">
        <f t="shared" si="1"/>
        <v>115</v>
      </c>
      <c r="G25" s="350"/>
    </row>
    <row r="26" spans="1:13" ht="13.5" customHeight="1" thickBot="1" x14ac:dyDescent="0.25">
      <c r="A26" s="171" t="s">
        <v>524</v>
      </c>
      <c r="B26" s="615" t="s">
        <v>1690</v>
      </c>
      <c r="C26" s="598" t="s">
        <v>1534</v>
      </c>
      <c r="D26" s="22">
        <v>14815</v>
      </c>
      <c r="E26" s="22">
        <v>14985</v>
      </c>
      <c r="F26" s="310">
        <f t="shared" si="1"/>
        <v>170</v>
      </c>
      <c r="G26" s="238"/>
    </row>
    <row r="27" spans="1:13" ht="13.5" customHeight="1" thickBot="1" x14ac:dyDescent="0.25">
      <c r="A27" s="171" t="s">
        <v>526</v>
      </c>
      <c r="B27" s="614" t="s">
        <v>1086</v>
      </c>
      <c r="C27" s="599" t="s">
        <v>527</v>
      </c>
      <c r="D27" s="22">
        <v>50990</v>
      </c>
      <c r="E27" s="22">
        <v>51170</v>
      </c>
      <c r="F27" s="310">
        <f t="shared" si="1"/>
        <v>180</v>
      </c>
      <c r="G27" s="135" t="s">
        <v>531</v>
      </c>
    </row>
    <row r="28" spans="1:13" ht="13.5" customHeight="1" thickBot="1" x14ac:dyDescent="0.25">
      <c r="A28" s="171" t="s">
        <v>528</v>
      </c>
      <c r="B28" s="615" t="s">
        <v>1481</v>
      </c>
      <c r="C28" s="598" t="s">
        <v>1716</v>
      </c>
      <c r="D28" s="22">
        <v>12830</v>
      </c>
      <c r="E28" s="22">
        <v>12930</v>
      </c>
      <c r="F28" s="310">
        <f t="shared" si="1"/>
        <v>100</v>
      </c>
    </row>
    <row r="29" spans="1:13" ht="13.5" customHeight="1" thickBot="1" x14ac:dyDescent="0.25">
      <c r="A29" s="223" t="s">
        <v>529</v>
      </c>
      <c r="B29" s="614" t="s">
        <v>1055</v>
      </c>
      <c r="C29" s="599" t="s">
        <v>981</v>
      </c>
      <c r="D29" s="22">
        <v>71105</v>
      </c>
      <c r="E29" s="22">
        <v>72530</v>
      </c>
      <c r="F29" s="310">
        <f t="shared" si="1"/>
        <v>1425</v>
      </c>
      <c r="G29" s="143" t="s">
        <v>982</v>
      </c>
    </row>
    <row r="30" spans="1:13" ht="13.5" customHeight="1" thickBot="1" x14ac:dyDescent="0.25">
      <c r="A30" s="223" t="s">
        <v>530</v>
      </c>
      <c r="B30" s="615" t="s">
        <v>1056</v>
      </c>
      <c r="C30" s="598" t="s">
        <v>1635</v>
      </c>
      <c r="D30" s="22">
        <v>9680</v>
      </c>
      <c r="E30" s="22">
        <v>9855</v>
      </c>
      <c r="F30" s="310">
        <f t="shared" ref="F30" si="6">E30-D30</f>
        <v>175</v>
      </c>
      <c r="G30" s="495"/>
      <c r="M30" s="495"/>
    </row>
    <row r="31" spans="1:13" ht="13.5" customHeight="1" thickBot="1" x14ac:dyDescent="0.25">
      <c r="A31" s="223" t="s">
        <v>532</v>
      </c>
      <c r="B31" s="614" t="s">
        <v>1057</v>
      </c>
      <c r="C31" s="599" t="s">
        <v>1676</v>
      </c>
      <c r="D31" s="22">
        <v>2530</v>
      </c>
      <c r="E31" s="22">
        <v>2535</v>
      </c>
      <c r="F31" s="310">
        <f t="shared" ref="F31" si="7">E31-D31</f>
        <v>5</v>
      </c>
      <c r="G31" s="113"/>
    </row>
    <row r="32" spans="1:13" ht="13.5" customHeight="1" thickBot="1" x14ac:dyDescent="0.25">
      <c r="A32" s="223" t="s">
        <v>533</v>
      </c>
      <c r="B32" s="615" t="s">
        <v>1688</v>
      </c>
      <c r="C32" s="599" t="s">
        <v>985</v>
      </c>
      <c r="D32" s="22">
        <v>26775</v>
      </c>
      <c r="E32" s="22">
        <v>26955</v>
      </c>
      <c r="F32" s="310">
        <f t="shared" si="1"/>
        <v>180</v>
      </c>
      <c r="G32" s="143" t="s">
        <v>986</v>
      </c>
    </row>
    <row r="33" spans="1:10" ht="13.5" customHeight="1" thickBot="1" x14ac:dyDescent="0.25">
      <c r="A33" s="223" t="s">
        <v>534</v>
      </c>
      <c r="B33" s="614" t="s">
        <v>1058</v>
      </c>
      <c r="C33" s="609" t="s">
        <v>2025</v>
      </c>
      <c r="D33" s="22">
        <v>640</v>
      </c>
      <c r="E33" s="22">
        <v>815</v>
      </c>
      <c r="F33" s="310">
        <f>E33-D33</f>
        <v>175</v>
      </c>
      <c r="G33" s="695"/>
    </row>
    <row r="34" spans="1:10" ht="13.5" customHeight="1" thickBot="1" x14ac:dyDescent="0.25">
      <c r="A34" s="171" t="s">
        <v>535</v>
      </c>
      <c r="B34" s="615" t="s">
        <v>1059</v>
      </c>
      <c r="C34" s="599" t="s">
        <v>1717</v>
      </c>
      <c r="D34" s="22">
        <v>51205</v>
      </c>
      <c r="E34" s="22">
        <v>51560</v>
      </c>
      <c r="F34" s="310">
        <f t="shared" si="1"/>
        <v>355</v>
      </c>
      <c r="G34" s="135" t="s">
        <v>536</v>
      </c>
    </row>
    <row r="35" spans="1:10" ht="13.5" customHeight="1" thickBot="1" x14ac:dyDescent="0.25">
      <c r="A35" s="223" t="s">
        <v>537</v>
      </c>
      <c r="B35" s="614" t="s">
        <v>1683</v>
      </c>
      <c r="C35" s="598" t="s">
        <v>538</v>
      </c>
      <c r="D35" s="22">
        <v>57945</v>
      </c>
      <c r="E35" s="22">
        <v>58120</v>
      </c>
      <c r="F35" s="310">
        <f t="shared" si="1"/>
        <v>175</v>
      </c>
      <c r="G35" s="117"/>
    </row>
    <row r="36" spans="1:10" ht="15.75" customHeight="1" thickBot="1" x14ac:dyDescent="0.25">
      <c r="A36" s="223" t="s">
        <v>539</v>
      </c>
      <c r="B36" s="615" t="s">
        <v>1060</v>
      </c>
      <c r="C36" s="599" t="s">
        <v>1718</v>
      </c>
      <c r="D36" s="22">
        <v>15380</v>
      </c>
      <c r="E36" s="22">
        <v>15520</v>
      </c>
      <c r="F36" s="310">
        <f t="shared" si="1"/>
        <v>140</v>
      </c>
      <c r="G36" s="315"/>
    </row>
    <row r="37" spans="1:10" ht="13.5" customHeight="1" thickBot="1" x14ac:dyDescent="0.25">
      <c r="A37" s="223" t="s">
        <v>540</v>
      </c>
      <c r="B37" s="614" t="s">
        <v>1061</v>
      </c>
      <c r="C37" s="598" t="s">
        <v>541</v>
      </c>
      <c r="D37" s="22">
        <v>38380</v>
      </c>
      <c r="E37" s="22">
        <v>38655</v>
      </c>
      <c r="F37" s="310">
        <f t="shared" si="1"/>
        <v>275</v>
      </c>
    </row>
    <row r="38" spans="1:10" ht="13.5" customHeight="1" thickBot="1" x14ac:dyDescent="0.25">
      <c r="A38" s="171" t="s">
        <v>542</v>
      </c>
      <c r="B38" s="615" t="s">
        <v>1062</v>
      </c>
      <c r="C38" s="600" t="s">
        <v>1719</v>
      </c>
      <c r="D38" s="22">
        <v>46230</v>
      </c>
      <c r="E38" s="22">
        <v>46755</v>
      </c>
      <c r="F38" s="310">
        <f t="shared" si="1"/>
        <v>525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4" t="s">
        <v>1063</v>
      </c>
      <c r="C39" s="598" t="s">
        <v>980</v>
      </c>
      <c r="D39" s="275">
        <v>33905</v>
      </c>
      <c r="E39" s="275">
        <v>34175</v>
      </c>
      <c r="F39" s="310">
        <f t="shared" si="1"/>
        <v>270</v>
      </c>
      <c r="G39" s="322"/>
    </row>
    <row r="40" spans="1:10" ht="11.25" customHeight="1" thickBot="1" x14ac:dyDescent="0.25">
      <c r="A40" s="171" t="s">
        <v>545</v>
      </c>
      <c r="B40" s="614" t="s">
        <v>1691</v>
      </c>
      <c r="C40" s="590" t="s">
        <v>546</v>
      </c>
      <c r="D40" s="22">
        <v>31385</v>
      </c>
      <c r="E40" s="22">
        <v>31605</v>
      </c>
      <c r="F40" s="310">
        <f t="shared" si="1"/>
        <v>220</v>
      </c>
    </row>
    <row r="41" spans="1:10" ht="13.5" customHeight="1" thickBot="1" x14ac:dyDescent="0.25">
      <c r="A41" s="223" t="s">
        <v>547</v>
      </c>
      <c r="B41" s="615" t="s">
        <v>1064</v>
      </c>
      <c r="C41" s="601" t="s">
        <v>1720</v>
      </c>
      <c r="D41" s="22">
        <v>33460</v>
      </c>
      <c r="E41" s="22">
        <v>33710</v>
      </c>
      <c r="F41" s="310">
        <f t="shared" si="1"/>
        <v>250</v>
      </c>
    </row>
    <row r="42" spans="1:10" ht="13.5" customHeight="1" thickBot="1" x14ac:dyDescent="0.25">
      <c r="A42" s="171" t="s">
        <v>548</v>
      </c>
      <c r="B42" s="614" t="s">
        <v>1065</v>
      </c>
      <c r="C42" s="602" t="s">
        <v>549</v>
      </c>
      <c r="D42" s="275">
        <v>31980</v>
      </c>
      <c r="E42" s="275">
        <v>32140</v>
      </c>
      <c r="F42" s="310">
        <f t="shared" si="1"/>
        <v>160</v>
      </c>
      <c r="G42" s="135" t="s">
        <v>550</v>
      </c>
    </row>
    <row r="43" spans="1:10" ht="13.5" customHeight="1" thickBot="1" x14ac:dyDescent="0.25">
      <c r="A43" s="171" t="s">
        <v>551</v>
      </c>
      <c r="B43" s="615" t="s">
        <v>1066</v>
      </c>
      <c r="C43" s="601" t="s">
        <v>1666</v>
      </c>
      <c r="D43" s="22">
        <v>7310</v>
      </c>
      <c r="E43" s="22">
        <v>7425</v>
      </c>
      <c r="F43" s="310">
        <f t="shared" si="1"/>
        <v>115</v>
      </c>
      <c r="G43" s="578">
        <v>44125</v>
      </c>
    </row>
    <row r="44" spans="1:10" ht="13.5" customHeight="1" thickBot="1" x14ac:dyDescent="0.25">
      <c r="A44" s="171" t="s">
        <v>552</v>
      </c>
      <c r="B44" s="614" t="s">
        <v>1692</v>
      </c>
      <c r="C44" s="600" t="s">
        <v>1721</v>
      </c>
      <c r="D44" s="21">
        <v>36870</v>
      </c>
      <c r="E44" s="21">
        <v>37095</v>
      </c>
      <c r="F44" s="310">
        <f t="shared" si="1"/>
        <v>225</v>
      </c>
      <c r="G44" s="315"/>
    </row>
    <row r="45" spans="1:10" ht="13.5" customHeight="1" thickBot="1" x14ac:dyDescent="0.25">
      <c r="A45" s="171" t="s">
        <v>553</v>
      </c>
      <c r="B45" s="615" t="s">
        <v>1067</v>
      </c>
      <c r="C45" s="603" t="s">
        <v>1596</v>
      </c>
      <c r="D45" s="22">
        <v>26695</v>
      </c>
      <c r="E45" s="22">
        <v>27065</v>
      </c>
      <c r="F45" s="310">
        <f t="shared" si="1"/>
        <v>370</v>
      </c>
    </row>
    <row r="46" spans="1:10" ht="12.75" customHeight="1" thickBot="1" x14ac:dyDescent="0.25">
      <c r="A46" s="171" t="s">
        <v>554</v>
      </c>
      <c r="B46" s="614" t="s">
        <v>1068</v>
      </c>
      <c r="C46" s="590" t="s">
        <v>1722</v>
      </c>
      <c r="D46" s="22">
        <v>44875</v>
      </c>
      <c r="E46" s="22">
        <v>45225</v>
      </c>
      <c r="F46" s="310">
        <f t="shared" si="1"/>
        <v>350</v>
      </c>
      <c r="G46" s="309"/>
      <c r="J46" s="106"/>
    </row>
    <row r="47" spans="1:10" ht="13.5" customHeight="1" thickBot="1" x14ac:dyDescent="0.25">
      <c r="A47" s="223" t="s">
        <v>556</v>
      </c>
      <c r="B47" s="615" t="s">
        <v>1068</v>
      </c>
      <c r="C47" s="591" t="s">
        <v>992</v>
      </c>
      <c r="D47" s="22">
        <v>54860</v>
      </c>
      <c r="E47" s="22">
        <v>55125</v>
      </c>
      <c r="F47" s="310">
        <f t="shared" si="1"/>
        <v>265</v>
      </c>
      <c r="G47" s="588"/>
    </row>
    <row r="48" spans="1:10" ht="13.5" customHeight="1" thickBot="1" x14ac:dyDescent="0.25">
      <c r="A48" s="25" t="s">
        <v>557</v>
      </c>
      <c r="B48" s="614" t="s">
        <v>1693</v>
      </c>
      <c r="C48" s="590" t="s">
        <v>558</v>
      </c>
      <c r="D48" s="22">
        <v>42880</v>
      </c>
      <c r="E48" s="22">
        <v>43025</v>
      </c>
      <c r="F48" s="310">
        <f t="shared" si="1"/>
        <v>145</v>
      </c>
    </row>
    <row r="49" spans="1:13" ht="13.5" customHeight="1" thickBot="1" x14ac:dyDescent="0.25">
      <c r="A49" s="28" t="s">
        <v>559</v>
      </c>
      <c r="B49" s="615" t="s">
        <v>1069</v>
      </c>
      <c r="C49" s="603" t="s">
        <v>1723</v>
      </c>
      <c r="D49" s="157">
        <v>90905</v>
      </c>
      <c r="E49" s="157">
        <v>91225</v>
      </c>
      <c r="F49" s="310">
        <f t="shared" si="1"/>
        <v>320</v>
      </c>
    </row>
    <row r="50" spans="1:13" ht="13.5" customHeight="1" thickBot="1" x14ac:dyDescent="0.25">
      <c r="A50" s="25" t="s">
        <v>560</v>
      </c>
      <c r="B50" s="614" t="s">
        <v>1070</v>
      </c>
      <c r="C50" s="600" t="s">
        <v>1724</v>
      </c>
      <c r="D50" s="21">
        <v>82915</v>
      </c>
      <c r="E50" s="21">
        <v>83555</v>
      </c>
      <c r="F50" s="310">
        <f t="shared" si="1"/>
        <v>640</v>
      </c>
      <c r="G50" s="135" t="s">
        <v>561</v>
      </c>
    </row>
    <row r="51" spans="1:13" ht="13.5" customHeight="1" thickBot="1" x14ac:dyDescent="0.25">
      <c r="A51" s="28" t="s">
        <v>562</v>
      </c>
      <c r="B51" s="615" t="s">
        <v>1071</v>
      </c>
      <c r="C51" s="598" t="s">
        <v>1725</v>
      </c>
      <c r="D51" s="22">
        <v>11130</v>
      </c>
      <c r="E51" s="22">
        <v>11285</v>
      </c>
      <c r="F51" s="310">
        <f t="shared" si="1"/>
        <v>155</v>
      </c>
    </row>
    <row r="52" spans="1:13" ht="13.5" customHeight="1" thickBot="1" x14ac:dyDescent="0.25">
      <c r="A52" s="25" t="s">
        <v>563</v>
      </c>
      <c r="B52" s="614" t="s">
        <v>1694</v>
      </c>
      <c r="C52" s="599" t="s">
        <v>1726</v>
      </c>
      <c r="D52" s="22">
        <v>12295</v>
      </c>
      <c r="E52" s="22">
        <v>12390</v>
      </c>
      <c r="F52" s="310">
        <f t="shared" si="1"/>
        <v>95</v>
      </c>
      <c r="G52" s="348"/>
    </row>
    <row r="53" spans="1:13" ht="13.5" customHeight="1" thickBot="1" x14ac:dyDescent="0.25">
      <c r="A53" s="28" t="s">
        <v>564</v>
      </c>
      <c r="B53" s="615" t="s">
        <v>1072</v>
      </c>
      <c r="C53" s="598" t="s">
        <v>1727</v>
      </c>
      <c r="D53" s="22">
        <v>22300</v>
      </c>
      <c r="E53" s="22">
        <v>22535</v>
      </c>
      <c r="F53" s="310">
        <f t="shared" si="1"/>
        <v>235</v>
      </c>
    </row>
    <row r="54" spans="1:13" ht="13.5" customHeight="1" thickBot="1" x14ac:dyDescent="0.25">
      <c r="A54" s="25" t="s">
        <v>565</v>
      </c>
      <c r="B54" s="614" t="s">
        <v>1073</v>
      </c>
      <c r="C54" s="600" t="s">
        <v>1728</v>
      </c>
      <c r="D54" s="21">
        <v>13820</v>
      </c>
      <c r="E54" s="21">
        <v>14060</v>
      </c>
      <c r="F54" s="310">
        <f t="shared" si="1"/>
        <v>240</v>
      </c>
      <c r="G54" s="135" t="s">
        <v>566</v>
      </c>
    </row>
    <row r="55" spans="1:13" ht="13.5" customHeight="1" thickBot="1" x14ac:dyDescent="0.25">
      <c r="A55" s="25" t="s">
        <v>567</v>
      </c>
      <c r="B55" s="615" t="s">
        <v>1695</v>
      </c>
      <c r="C55" s="604" t="s">
        <v>568</v>
      </c>
      <c r="D55" s="22">
        <v>45815</v>
      </c>
      <c r="E55" s="22">
        <v>45910</v>
      </c>
      <c r="F55" s="310">
        <f t="shared" si="1"/>
        <v>95</v>
      </c>
    </row>
    <row r="56" spans="1:13" ht="12.95" customHeight="1" thickBot="1" x14ac:dyDescent="0.25">
      <c r="A56" s="221" t="s">
        <v>569</v>
      </c>
      <c r="B56" s="614" t="s">
        <v>1696</v>
      </c>
      <c r="C56" s="592" t="s">
        <v>1729</v>
      </c>
      <c r="D56" s="151">
        <v>12310</v>
      </c>
      <c r="E56" s="151">
        <v>12505</v>
      </c>
      <c r="F56" s="310">
        <f t="shared" si="1"/>
        <v>195</v>
      </c>
      <c r="G56" s="348"/>
    </row>
    <row r="57" spans="1:13" ht="12.95" customHeight="1" thickBot="1" x14ac:dyDescent="0.25">
      <c r="A57" s="222" t="s">
        <v>570</v>
      </c>
      <c r="B57" s="756" t="s">
        <v>1074</v>
      </c>
      <c r="C57" s="776">
        <v>23231089727</v>
      </c>
      <c r="D57" s="151">
        <v>1570</v>
      </c>
      <c r="E57" s="151">
        <v>1950</v>
      </c>
      <c r="F57" s="310">
        <f>E57-D57</f>
        <v>380</v>
      </c>
      <c r="G57" s="695"/>
      <c r="M57" s="309"/>
    </row>
    <row r="58" spans="1:13" ht="14.25" customHeight="1" thickBot="1" x14ac:dyDescent="0.25">
      <c r="A58" s="171" t="s">
        <v>571</v>
      </c>
      <c r="B58" s="614" t="s">
        <v>1697</v>
      </c>
      <c r="C58" s="594" t="s">
        <v>1730</v>
      </c>
      <c r="D58" s="157">
        <v>24655</v>
      </c>
      <c r="E58" s="157">
        <v>24800</v>
      </c>
      <c r="F58" s="310">
        <f t="shared" si="1"/>
        <v>145</v>
      </c>
      <c r="G58" s="284"/>
    </row>
    <row r="59" spans="1:13" ht="13.5" customHeight="1" thickBot="1" x14ac:dyDescent="0.25">
      <c r="A59" s="171" t="s">
        <v>1007</v>
      </c>
      <c r="B59" s="615" t="s">
        <v>1698</v>
      </c>
      <c r="C59" s="595" t="s">
        <v>1003</v>
      </c>
      <c r="D59" s="158">
        <v>24195</v>
      </c>
      <c r="E59" s="158">
        <v>24345</v>
      </c>
      <c r="F59" s="310">
        <f t="shared" si="1"/>
        <v>150</v>
      </c>
      <c r="G59" s="318" t="s">
        <v>1002</v>
      </c>
    </row>
    <row r="60" spans="1:13" ht="12.75" customHeight="1" thickBot="1" x14ac:dyDescent="0.25">
      <c r="A60" s="222" t="s">
        <v>572</v>
      </c>
      <c r="B60" s="614" t="s">
        <v>1075</v>
      </c>
      <c r="C60" s="592" t="s">
        <v>1731</v>
      </c>
      <c r="D60" s="151">
        <v>13290</v>
      </c>
      <c r="E60" s="151">
        <v>13290</v>
      </c>
      <c r="F60" s="310">
        <f t="shared" si="1"/>
        <v>0</v>
      </c>
      <c r="G60" s="342" t="s">
        <v>1363</v>
      </c>
    </row>
    <row r="61" spans="1:13" ht="12.75" customHeight="1" thickBot="1" x14ac:dyDescent="0.25">
      <c r="A61" s="171" t="s">
        <v>573</v>
      </c>
      <c r="B61" s="615" t="s">
        <v>1076</v>
      </c>
      <c r="C61" s="595" t="s">
        <v>574</v>
      </c>
      <c r="D61" s="22">
        <v>72085</v>
      </c>
      <c r="E61" s="22">
        <v>72300</v>
      </c>
      <c r="F61" s="310">
        <f t="shared" si="1"/>
        <v>215</v>
      </c>
    </row>
    <row r="62" spans="1:13" ht="12.95" customHeight="1" thickBot="1" x14ac:dyDescent="0.25">
      <c r="A62" s="171" t="s">
        <v>575</v>
      </c>
      <c r="B62" s="614" t="s">
        <v>1077</v>
      </c>
      <c r="C62" s="594" t="s">
        <v>1511</v>
      </c>
      <c r="D62" s="21">
        <v>15320</v>
      </c>
      <c r="E62" s="21">
        <v>15540</v>
      </c>
      <c r="F62" s="310">
        <f t="shared" si="1"/>
        <v>220</v>
      </c>
      <c r="G62" s="144" t="s">
        <v>1512</v>
      </c>
    </row>
    <row r="63" spans="1:13" ht="12.95" customHeight="1" thickBot="1" x14ac:dyDescent="0.25">
      <c r="A63" s="222" t="s">
        <v>576</v>
      </c>
      <c r="B63" s="615" t="s">
        <v>1078</v>
      </c>
      <c r="C63" s="605" t="s">
        <v>933</v>
      </c>
      <c r="D63" s="157">
        <v>2175</v>
      </c>
      <c r="E63" s="157">
        <v>2180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4" t="s">
        <v>1079</v>
      </c>
      <c r="C64" s="592" t="s">
        <v>578</v>
      </c>
      <c r="D64" s="157">
        <v>21065</v>
      </c>
      <c r="E64" s="157">
        <v>21170</v>
      </c>
      <c r="F64" s="310">
        <f t="shared" ref="F64" si="8">E64-D64</f>
        <v>105</v>
      </c>
    </row>
    <row r="65" spans="1:13" ht="12.95" customHeight="1" thickBot="1" x14ac:dyDescent="0.25">
      <c r="A65" s="223" t="s">
        <v>579</v>
      </c>
      <c r="B65" s="615" t="s">
        <v>1080</v>
      </c>
      <c r="C65" s="593" t="s">
        <v>1732</v>
      </c>
      <c r="D65" s="22">
        <v>70010</v>
      </c>
      <c r="E65" s="22">
        <v>70590</v>
      </c>
      <c r="F65" s="310">
        <f t="shared" si="1"/>
        <v>580</v>
      </c>
    </row>
    <row r="66" spans="1:13" ht="12" customHeight="1" thickBot="1" x14ac:dyDescent="0.25">
      <c r="A66" s="223" t="s">
        <v>580</v>
      </c>
      <c r="B66" s="614" t="s">
        <v>1699</v>
      </c>
      <c r="C66" s="606" t="s">
        <v>1733</v>
      </c>
      <c r="D66" s="22">
        <v>34435</v>
      </c>
      <c r="E66" s="22">
        <v>34835</v>
      </c>
      <c r="F66" s="310">
        <f t="shared" si="1"/>
        <v>400</v>
      </c>
      <c r="G66" s="313"/>
    </row>
    <row r="67" spans="1:13" ht="12.95" customHeight="1" thickBot="1" x14ac:dyDescent="0.25">
      <c r="A67" s="171" t="s">
        <v>581</v>
      </c>
      <c r="B67" s="615" t="s">
        <v>1700</v>
      </c>
      <c r="C67" s="603" t="s">
        <v>1734</v>
      </c>
      <c r="D67" s="151">
        <v>8470</v>
      </c>
      <c r="E67" s="151">
        <v>8550</v>
      </c>
      <c r="F67" s="310">
        <f t="shared" si="1"/>
        <v>80</v>
      </c>
    </row>
    <row r="68" spans="1:13" ht="12.95" customHeight="1" thickBot="1" x14ac:dyDescent="0.25">
      <c r="A68" s="171" t="s">
        <v>582</v>
      </c>
      <c r="B68" s="614" t="s">
        <v>1081</v>
      </c>
      <c r="C68" s="592" t="s">
        <v>1735</v>
      </c>
      <c r="D68" s="161">
        <v>28965</v>
      </c>
      <c r="E68" s="161">
        <v>29235</v>
      </c>
      <c r="F68" s="310">
        <f t="shared" si="1"/>
        <v>270</v>
      </c>
    </row>
    <row r="69" spans="1:13" ht="12.95" customHeight="1" thickBot="1" x14ac:dyDescent="0.25">
      <c r="A69" s="171" t="s">
        <v>583</v>
      </c>
      <c r="B69" s="615" t="s">
        <v>1082</v>
      </c>
      <c r="C69" s="598" t="s">
        <v>584</v>
      </c>
      <c r="D69" s="22">
        <v>57090</v>
      </c>
      <c r="E69" s="22">
        <v>57285</v>
      </c>
      <c r="F69" s="310">
        <f t="shared" si="1"/>
        <v>195</v>
      </c>
      <c r="G69" s="314"/>
      <c r="H69" s="115"/>
    </row>
    <row r="70" spans="1:13" ht="12.95" customHeight="1" thickBot="1" x14ac:dyDescent="0.25">
      <c r="A70" s="224" t="s">
        <v>585</v>
      </c>
      <c r="B70" s="614" t="s">
        <v>1083</v>
      </c>
      <c r="C70" s="590" t="s">
        <v>586</v>
      </c>
      <c r="D70" s="156">
        <v>89755</v>
      </c>
      <c r="E70" s="156">
        <v>90055</v>
      </c>
      <c r="F70" s="310">
        <f t="shared" ref="F70:F108" si="9">E70-D70</f>
        <v>300</v>
      </c>
      <c r="G70" s="135" t="s">
        <v>587</v>
      </c>
    </row>
    <row r="71" spans="1:13" ht="12.95" customHeight="1" thickBot="1" x14ac:dyDescent="0.25">
      <c r="A71" s="223" t="s">
        <v>588</v>
      </c>
      <c r="B71" s="615" t="s">
        <v>1701</v>
      </c>
      <c r="C71" s="591" t="s">
        <v>589</v>
      </c>
      <c r="D71" s="275">
        <v>37775</v>
      </c>
      <c r="E71" s="275">
        <v>37885</v>
      </c>
      <c r="F71" s="310">
        <f t="shared" si="9"/>
        <v>110</v>
      </c>
    </row>
    <row r="72" spans="1:13" ht="12.95" customHeight="1" thickBot="1" x14ac:dyDescent="0.25">
      <c r="A72" s="171" t="s">
        <v>590</v>
      </c>
      <c r="B72" s="614" t="s">
        <v>1084</v>
      </c>
      <c r="C72" s="592" t="s">
        <v>1736</v>
      </c>
      <c r="D72" s="22">
        <v>7460</v>
      </c>
      <c r="E72" s="22">
        <v>7590</v>
      </c>
      <c r="F72" s="310">
        <f t="shared" si="9"/>
        <v>130</v>
      </c>
      <c r="G72" s="349"/>
    </row>
    <row r="73" spans="1:13" ht="13.5" customHeight="1" thickBot="1" x14ac:dyDescent="0.25">
      <c r="A73" s="171" t="s">
        <v>591</v>
      </c>
      <c r="B73" s="615" t="s">
        <v>1085</v>
      </c>
      <c r="C73" s="591" t="s">
        <v>1737</v>
      </c>
      <c r="D73" s="22">
        <v>61215</v>
      </c>
      <c r="E73" s="22">
        <v>61905</v>
      </c>
      <c r="F73" s="310">
        <f t="shared" si="9"/>
        <v>690</v>
      </c>
      <c r="G73" s="315"/>
    </row>
    <row r="74" spans="1:13" ht="12.95" customHeight="1" thickBot="1" x14ac:dyDescent="0.25">
      <c r="A74" s="224" t="s">
        <v>592</v>
      </c>
      <c r="B74" s="614" t="s">
        <v>1086</v>
      </c>
      <c r="C74" s="599" t="s">
        <v>1632</v>
      </c>
      <c r="D74" s="154">
        <v>10305</v>
      </c>
      <c r="E74" s="154">
        <v>10330</v>
      </c>
      <c r="F74" s="568">
        <f t="shared" ref="F74" si="10">E74-D74</f>
        <v>25</v>
      </c>
      <c r="G74" s="137"/>
    </row>
    <row r="75" spans="1:13" ht="12.95" customHeight="1" thickBot="1" x14ac:dyDescent="0.25">
      <c r="A75" s="223" t="s">
        <v>593</v>
      </c>
      <c r="B75" s="615" t="s">
        <v>1087</v>
      </c>
      <c r="C75" s="598" t="s">
        <v>594</v>
      </c>
      <c r="D75" s="22">
        <v>275</v>
      </c>
      <c r="E75" s="22">
        <v>375</v>
      </c>
      <c r="F75" s="310">
        <f t="shared" si="9"/>
        <v>100</v>
      </c>
      <c r="G75" s="135" t="s">
        <v>498</v>
      </c>
      <c r="M75" s="587"/>
    </row>
    <row r="76" spans="1:13" ht="12.95" customHeight="1" thickBot="1" x14ac:dyDescent="0.25">
      <c r="A76" s="223" t="s">
        <v>595</v>
      </c>
      <c r="B76" s="614" t="s">
        <v>1088</v>
      </c>
      <c r="C76" s="599" t="s">
        <v>965</v>
      </c>
      <c r="D76" s="154">
        <v>27505</v>
      </c>
      <c r="E76" s="154">
        <v>27650</v>
      </c>
      <c r="F76" s="310">
        <f t="shared" si="9"/>
        <v>145</v>
      </c>
      <c r="G76" s="144" t="s">
        <v>1005</v>
      </c>
    </row>
    <row r="77" spans="1:13" ht="12.95" customHeight="1" thickBot="1" x14ac:dyDescent="0.25">
      <c r="A77" s="223" t="s">
        <v>596</v>
      </c>
      <c r="B77" s="615" t="s">
        <v>1089</v>
      </c>
      <c r="C77" s="598" t="s">
        <v>1622</v>
      </c>
      <c r="D77" s="22">
        <v>21430</v>
      </c>
      <c r="E77" s="22">
        <v>21795</v>
      </c>
      <c r="F77" s="310">
        <f t="shared" ref="F77" si="11">E77-D77</f>
        <v>365</v>
      </c>
      <c r="G77" s="545" t="s">
        <v>1623</v>
      </c>
    </row>
    <row r="78" spans="1:13" ht="12.95" customHeight="1" thickBot="1" x14ac:dyDescent="0.25">
      <c r="A78" s="223" t="s">
        <v>597</v>
      </c>
      <c r="B78" s="614" t="s">
        <v>1090</v>
      </c>
      <c r="C78" s="599" t="s">
        <v>971</v>
      </c>
      <c r="D78" s="22">
        <v>39490</v>
      </c>
      <c r="E78" s="22">
        <v>39775</v>
      </c>
      <c r="F78" s="310">
        <f t="shared" si="9"/>
        <v>285</v>
      </c>
      <c r="G78" s="144" t="s">
        <v>966</v>
      </c>
    </row>
    <row r="79" spans="1:13" ht="12.95" customHeight="1" thickBot="1" x14ac:dyDescent="0.25">
      <c r="A79" s="223" t="s">
        <v>598</v>
      </c>
      <c r="B79" s="615" t="s">
        <v>1091</v>
      </c>
      <c r="C79" s="598" t="s">
        <v>1738</v>
      </c>
      <c r="D79" s="22">
        <v>8670</v>
      </c>
      <c r="E79" s="22">
        <v>8740</v>
      </c>
      <c r="F79" s="310">
        <f t="shared" si="9"/>
        <v>70</v>
      </c>
      <c r="G79" s="457" t="s">
        <v>1457</v>
      </c>
    </row>
    <row r="80" spans="1:13" ht="12.95" customHeight="1" thickBot="1" x14ac:dyDescent="0.25">
      <c r="A80" s="223" t="s">
        <v>599</v>
      </c>
      <c r="B80" s="614" t="s">
        <v>1702</v>
      </c>
      <c r="C80" s="599" t="s">
        <v>600</v>
      </c>
      <c r="D80" s="161">
        <v>29425</v>
      </c>
      <c r="E80" s="161">
        <v>29535</v>
      </c>
      <c r="F80" s="310">
        <f t="shared" si="9"/>
        <v>110</v>
      </c>
    </row>
    <row r="81" spans="1:13" ht="12.95" customHeight="1" thickBot="1" x14ac:dyDescent="0.25">
      <c r="A81" s="223" t="s">
        <v>601</v>
      </c>
      <c r="B81" s="615" t="s">
        <v>1092</v>
      </c>
      <c r="C81" s="598" t="s">
        <v>1535</v>
      </c>
      <c r="D81" s="498">
        <v>11840</v>
      </c>
      <c r="E81" s="498">
        <v>12005</v>
      </c>
      <c r="F81" s="310">
        <f t="shared" si="9"/>
        <v>165</v>
      </c>
    </row>
    <row r="82" spans="1:13" ht="12.95" customHeight="1" thickBot="1" x14ac:dyDescent="0.25">
      <c r="A82" s="223" t="s">
        <v>602</v>
      </c>
      <c r="B82" s="614" t="s">
        <v>1093</v>
      </c>
      <c r="C82" s="597" t="s">
        <v>2026</v>
      </c>
      <c r="D82" s="498">
        <v>860</v>
      </c>
      <c r="E82" s="498">
        <v>1095</v>
      </c>
      <c r="F82" s="310">
        <f>E82-D82</f>
        <v>235</v>
      </c>
      <c r="G82" s="695"/>
    </row>
    <row r="83" spans="1:13" ht="12.95" customHeight="1" thickBot="1" x14ac:dyDescent="0.25">
      <c r="A83" s="223" t="s">
        <v>603</v>
      </c>
      <c r="B83" s="615" t="s">
        <v>1094</v>
      </c>
      <c r="C83" s="598" t="s">
        <v>1739</v>
      </c>
      <c r="D83" s="22">
        <v>8140</v>
      </c>
      <c r="E83" s="22">
        <v>8175</v>
      </c>
      <c r="F83" s="310">
        <f t="shared" si="9"/>
        <v>35</v>
      </c>
      <c r="G83" s="135" t="s">
        <v>515</v>
      </c>
    </row>
    <row r="84" spans="1:13" ht="12.95" customHeight="1" thickBot="1" x14ac:dyDescent="0.25">
      <c r="A84" s="223" t="s">
        <v>604</v>
      </c>
      <c r="B84" s="614" t="s">
        <v>1095</v>
      </c>
      <c r="C84" s="599" t="s">
        <v>1740</v>
      </c>
      <c r="D84" s="22">
        <v>13745</v>
      </c>
      <c r="E84" s="22">
        <v>13865</v>
      </c>
      <c r="F84" s="310">
        <f t="shared" si="9"/>
        <v>120</v>
      </c>
      <c r="G84" s="116"/>
      <c r="H84" s="106"/>
    </row>
    <row r="85" spans="1:13" ht="12.95" customHeight="1" thickBot="1" x14ac:dyDescent="0.25">
      <c r="A85" s="223" t="s">
        <v>605</v>
      </c>
      <c r="B85" s="615" t="s">
        <v>1096</v>
      </c>
      <c r="C85" s="598" t="s">
        <v>1462</v>
      </c>
      <c r="D85" s="22">
        <v>10440</v>
      </c>
      <c r="E85" s="22">
        <v>10605</v>
      </c>
      <c r="F85" s="310">
        <f t="shared" si="9"/>
        <v>165</v>
      </c>
      <c r="G85" s="106"/>
      <c r="H85" s="106"/>
    </row>
    <row r="86" spans="1:13" ht="12.95" customHeight="1" thickBot="1" x14ac:dyDescent="0.25">
      <c r="A86" s="171" t="s">
        <v>606</v>
      </c>
      <c r="B86" s="614" t="s">
        <v>1703</v>
      </c>
      <c r="C86" s="599" t="s">
        <v>1741</v>
      </c>
      <c r="D86" s="22">
        <v>40415</v>
      </c>
      <c r="E86" s="22">
        <v>41080</v>
      </c>
      <c r="F86" s="310">
        <f t="shared" si="9"/>
        <v>665</v>
      </c>
      <c r="G86" s="135" t="s">
        <v>515</v>
      </c>
    </row>
    <row r="87" spans="1:13" ht="12.95" customHeight="1" thickBot="1" x14ac:dyDescent="0.25">
      <c r="A87" s="223" t="s">
        <v>607</v>
      </c>
      <c r="B87" s="615" t="s">
        <v>1704</v>
      </c>
      <c r="C87" s="598" t="s">
        <v>608</v>
      </c>
      <c r="D87" s="22">
        <v>36360</v>
      </c>
      <c r="E87" s="22">
        <v>36495</v>
      </c>
      <c r="F87" s="310">
        <f t="shared" si="9"/>
        <v>135</v>
      </c>
      <c r="G87" s="111"/>
    </row>
    <row r="88" spans="1:13" ht="12.95" customHeight="1" thickBot="1" x14ac:dyDescent="0.25">
      <c r="A88" s="171" t="s">
        <v>609</v>
      </c>
      <c r="B88" s="614" t="s">
        <v>1097</v>
      </c>
      <c r="C88" s="600" t="s">
        <v>610</v>
      </c>
      <c r="D88" s="22">
        <v>19830</v>
      </c>
      <c r="E88" s="22">
        <v>19955</v>
      </c>
      <c r="F88" s="310">
        <f t="shared" si="9"/>
        <v>125</v>
      </c>
      <c r="G88" s="111"/>
    </row>
    <row r="89" spans="1:13" ht="12.95" customHeight="1" thickBot="1" x14ac:dyDescent="0.25">
      <c r="A89" s="223" t="s">
        <v>611</v>
      </c>
      <c r="B89" s="615" t="s">
        <v>1098</v>
      </c>
      <c r="C89" s="601" t="s">
        <v>612</v>
      </c>
      <c r="D89" s="22">
        <v>69415</v>
      </c>
      <c r="E89" s="22">
        <v>69610</v>
      </c>
      <c r="F89" s="310">
        <f t="shared" si="9"/>
        <v>195</v>
      </c>
      <c r="G89" s="111"/>
    </row>
    <row r="90" spans="1:13" ht="14.25" customHeight="1" thickBot="1" x14ac:dyDescent="0.25">
      <c r="A90" s="223" t="s">
        <v>613</v>
      </c>
      <c r="B90" s="614" t="s">
        <v>1099</v>
      </c>
      <c r="C90" s="607" t="s">
        <v>999</v>
      </c>
      <c r="D90" s="22">
        <v>62595</v>
      </c>
      <c r="E90" s="22">
        <v>62855</v>
      </c>
      <c r="F90" s="310">
        <f t="shared" si="9"/>
        <v>260</v>
      </c>
      <c r="G90" s="322"/>
    </row>
    <row r="91" spans="1:13" ht="13.5" thickBot="1" x14ac:dyDescent="0.25">
      <c r="A91" s="223" t="s">
        <v>614</v>
      </c>
      <c r="B91" s="615" t="s">
        <v>1100</v>
      </c>
      <c r="C91" s="608" t="s">
        <v>990</v>
      </c>
      <c r="D91" s="22">
        <v>15360</v>
      </c>
      <c r="E91" s="22">
        <v>15555</v>
      </c>
      <c r="F91" s="310">
        <f t="shared" si="9"/>
        <v>195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6" t="s">
        <v>1705</v>
      </c>
      <c r="C92" s="638" t="s">
        <v>1024</v>
      </c>
      <c r="D92" s="275">
        <v>13165</v>
      </c>
      <c r="E92" s="275">
        <v>13275</v>
      </c>
      <c r="F92" s="310">
        <f t="shared" si="9"/>
        <v>110</v>
      </c>
      <c r="G92" s="656"/>
      <c r="I92" s="688"/>
      <c r="M92" s="689"/>
    </row>
    <row r="93" spans="1:13" ht="14.25" customHeight="1" thickBot="1" x14ac:dyDescent="0.25">
      <c r="A93" s="28" t="s">
        <v>616</v>
      </c>
      <c r="B93" s="615" t="s">
        <v>1101</v>
      </c>
      <c r="C93" s="598" t="s">
        <v>1742</v>
      </c>
      <c r="D93" s="22">
        <v>740</v>
      </c>
      <c r="E93" s="22">
        <v>740</v>
      </c>
      <c r="F93" s="310">
        <f t="shared" si="9"/>
        <v>0</v>
      </c>
      <c r="G93" s="587" t="s">
        <v>1579</v>
      </c>
    </row>
    <row r="94" spans="1:13" s="153" customFormat="1" ht="12.95" customHeight="1" thickBot="1" x14ac:dyDescent="0.25">
      <c r="A94" s="223" t="s">
        <v>617</v>
      </c>
      <c r="B94" s="614" t="s">
        <v>1352</v>
      </c>
      <c r="C94" s="599" t="s">
        <v>1743</v>
      </c>
      <c r="D94" s="22">
        <v>38985</v>
      </c>
      <c r="E94" s="22">
        <v>39255</v>
      </c>
      <c r="F94" s="310">
        <f t="shared" si="9"/>
        <v>270</v>
      </c>
      <c r="G94" s="692"/>
    </row>
    <row r="95" spans="1:13" ht="12.95" customHeight="1" thickBot="1" x14ac:dyDescent="0.25">
      <c r="A95" s="223" t="s">
        <v>618</v>
      </c>
      <c r="B95" s="615" t="s">
        <v>1102</v>
      </c>
      <c r="C95" s="603" t="s">
        <v>1744</v>
      </c>
      <c r="D95" s="22">
        <v>16150</v>
      </c>
      <c r="E95" s="22">
        <v>16430</v>
      </c>
      <c r="F95" s="310">
        <f t="shared" si="9"/>
        <v>280</v>
      </c>
      <c r="G95" s="693"/>
    </row>
    <row r="96" spans="1:13" ht="12.95" customHeight="1" thickBot="1" x14ac:dyDescent="0.25">
      <c r="A96" s="171" t="s">
        <v>619</v>
      </c>
      <c r="B96" s="614" t="s">
        <v>1103</v>
      </c>
      <c r="C96" s="590" t="s">
        <v>620</v>
      </c>
      <c r="D96" s="275">
        <v>42720</v>
      </c>
      <c r="E96" s="275">
        <v>42875</v>
      </c>
      <c r="F96" s="310">
        <f t="shared" si="9"/>
        <v>155</v>
      </c>
      <c r="G96" s="694"/>
    </row>
    <row r="97" spans="1:10" ht="15" customHeight="1" thickBot="1" x14ac:dyDescent="0.25">
      <c r="A97" s="283" t="s">
        <v>621</v>
      </c>
      <c r="B97" s="615" t="s">
        <v>1104</v>
      </c>
      <c r="C97" s="609" t="s">
        <v>1745</v>
      </c>
      <c r="D97" s="275">
        <v>26170</v>
      </c>
      <c r="E97" s="275">
        <v>26375</v>
      </c>
      <c r="F97" s="310">
        <f t="shared" si="9"/>
        <v>205</v>
      </c>
      <c r="G97" s="315" t="s">
        <v>1343</v>
      </c>
    </row>
    <row r="98" spans="1:10" ht="12.95" customHeight="1" thickBot="1" x14ac:dyDescent="0.25">
      <c r="A98" s="171" t="s">
        <v>622</v>
      </c>
      <c r="B98" s="614" t="s">
        <v>1706</v>
      </c>
      <c r="C98" s="590" t="s">
        <v>1627</v>
      </c>
      <c r="D98" s="157">
        <v>12810</v>
      </c>
      <c r="E98" s="157">
        <v>12970</v>
      </c>
      <c r="F98" s="310">
        <f t="shared" ref="F98" si="12">E98-D98</f>
        <v>160</v>
      </c>
      <c r="G98" s="541"/>
    </row>
    <row r="99" spans="1:10" ht="12.75" customHeight="1" thickBot="1" x14ac:dyDescent="0.25">
      <c r="A99" s="223" t="s">
        <v>623</v>
      </c>
      <c r="B99" s="615" t="s">
        <v>1707</v>
      </c>
      <c r="C99" s="603" t="s">
        <v>1746</v>
      </c>
      <c r="D99" s="157">
        <v>13290</v>
      </c>
      <c r="E99" s="157">
        <v>13370</v>
      </c>
      <c r="F99" s="310">
        <f t="shared" si="9"/>
        <v>80</v>
      </c>
      <c r="G99" s="311" t="s">
        <v>536</v>
      </c>
    </row>
    <row r="100" spans="1:10" ht="15" customHeight="1" thickBot="1" x14ac:dyDescent="0.25">
      <c r="A100" s="171" t="s">
        <v>624</v>
      </c>
      <c r="B100" s="614" t="s">
        <v>1679</v>
      </c>
      <c r="C100" s="600" t="s">
        <v>1681</v>
      </c>
      <c r="D100" s="157">
        <v>5670</v>
      </c>
      <c r="E100" s="157">
        <v>5805</v>
      </c>
      <c r="F100" s="310">
        <f t="shared" ref="F100" si="13">E100-D100</f>
        <v>135</v>
      </c>
      <c r="G100" s="588"/>
    </row>
    <row r="101" spans="1:10" ht="12.95" customHeight="1" thickBot="1" x14ac:dyDescent="0.25">
      <c r="A101" s="223" t="s">
        <v>625</v>
      </c>
      <c r="B101" s="615" t="s">
        <v>1105</v>
      </c>
      <c r="C101" s="598" t="s">
        <v>1474</v>
      </c>
      <c r="D101" s="164">
        <v>15680</v>
      </c>
      <c r="E101" s="164">
        <v>15925</v>
      </c>
      <c r="F101" s="310">
        <f t="shared" si="9"/>
        <v>245</v>
      </c>
      <c r="G101" s="106"/>
    </row>
    <row r="102" spans="1:10" ht="12.95" customHeight="1" thickBot="1" x14ac:dyDescent="0.25">
      <c r="A102" s="225" t="s">
        <v>626</v>
      </c>
      <c r="B102" s="614" t="s">
        <v>1106</v>
      </c>
      <c r="C102" s="610" t="s">
        <v>955</v>
      </c>
      <c r="D102" s="164">
        <v>54245</v>
      </c>
      <c r="E102" s="164">
        <v>54435</v>
      </c>
      <c r="F102" s="310">
        <f t="shared" si="9"/>
        <v>190</v>
      </c>
      <c r="G102" s="324"/>
    </row>
    <row r="103" spans="1:10" ht="12.95" customHeight="1" thickBot="1" x14ac:dyDescent="0.25">
      <c r="A103" s="223" t="s">
        <v>627</v>
      </c>
      <c r="B103" s="615" t="s">
        <v>263</v>
      </c>
      <c r="C103" s="598" t="s">
        <v>1747</v>
      </c>
      <c r="D103" s="22">
        <v>6900</v>
      </c>
      <c r="E103" s="22">
        <v>6960</v>
      </c>
      <c r="F103" s="310">
        <f t="shared" si="9"/>
        <v>60</v>
      </c>
      <c r="G103" s="348"/>
    </row>
    <row r="104" spans="1:10" ht="14.25" customHeight="1" thickBot="1" x14ac:dyDescent="0.25">
      <c r="A104" s="171" t="s">
        <v>628</v>
      </c>
      <c r="B104" s="614" t="s">
        <v>1367</v>
      </c>
      <c r="C104" s="600" t="s">
        <v>1748</v>
      </c>
      <c r="D104" s="21">
        <v>23920</v>
      </c>
      <c r="E104" s="21">
        <v>24070</v>
      </c>
      <c r="F104" s="310">
        <f t="shared" si="9"/>
        <v>150</v>
      </c>
      <c r="G104" s="315" t="s">
        <v>1364</v>
      </c>
    </row>
    <row r="105" spans="1:10" ht="12.95" customHeight="1" thickBot="1" x14ac:dyDescent="0.25">
      <c r="A105" s="171" t="s">
        <v>629</v>
      </c>
      <c r="B105" s="615" t="s">
        <v>1107</v>
      </c>
      <c r="C105" s="595" t="s">
        <v>630</v>
      </c>
      <c r="D105" s="22">
        <v>21430</v>
      </c>
      <c r="E105" s="22">
        <v>21605</v>
      </c>
      <c r="F105" s="310">
        <f t="shared" si="9"/>
        <v>175</v>
      </c>
    </row>
    <row r="106" spans="1:10" ht="14.1" customHeight="1" thickBot="1" x14ac:dyDescent="0.25">
      <c r="A106" s="221" t="s">
        <v>631</v>
      </c>
      <c r="B106" s="614" t="s">
        <v>1108</v>
      </c>
      <c r="C106" s="592" t="s">
        <v>632</v>
      </c>
      <c r="D106" s="21">
        <v>96320</v>
      </c>
      <c r="E106" s="21">
        <v>96860</v>
      </c>
      <c r="F106" s="310">
        <f t="shared" si="9"/>
        <v>540</v>
      </c>
      <c r="G106" s="159" t="s">
        <v>543</v>
      </c>
    </row>
    <row r="107" spans="1:10" ht="14.1" customHeight="1" thickBot="1" x14ac:dyDescent="0.25">
      <c r="A107" s="221" t="s">
        <v>633</v>
      </c>
      <c r="B107" s="615" t="s">
        <v>1109</v>
      </c>
      <c r="C107" s="591" t="s">
        <v>634</v>
      </c>
      <c r="D107" s="275">
        <v>11055</v>
      </c>
      <c r="E107" s="275">
        <v>11055</v>
      </c>
      <c r="F107" s="310">
        <f t="shared" si="9"/>
        <v>0</v>
      </c>
      <c r="G107" s="565" t="s">
        <v>1636</v>
      </c>
      <c r="J107" t="s">
        <v>1970</v>
      </c>
    </row>
    <row r="108" spans="1:10" ht="14.1" customHeight="1" thickBot="1" x14ac:dyDescent="0.25">
      <c r="A108" s="171" t="s">
        <v>635</v>
      </c>
      <c r="B108" s="614" t="s">
        <v>1110</v>
      </c>
      <c r="C108" s="600" t="s">
        <v>1749</v>
      </c>
      <c r="D108" s="21">
        <v>32410</v>
      </c>
      <c r="E108" s="21">
        <v>32820</v>
      </c>
      <c r="F108" s="310">
        <f t="shared" si="9"/>
        <v>410</v>
      </c>
      <c r="G108" s="32"/>
    </row>
    <row r="109" spans="1:10" ht="14.1" customHeight="1" thickBot="1" x14ac:dyDescent="0.25">
      <c r="A109" s="222" t="s">
        <v>636</v>
      </c>
      <c r="B109" s="615" t="s">
        <v>1111</v>
      </c>
      <c r="C109" s="591" t="s">
        <v>1605</v>
      </c>
      <c r="D109" s="151">
        <v>23975</v>
      </c>
      <c r="E109" s="151">
        <v>24340</v>
      </c>
      <c r="F109" s="310">
        <f t="shared" ref="F109" si="14">E109-D109</f>
        <v>365</v>
      </c>
      <c r="G109" s="34"/>
    </row>
    <row r="110" spans="1:10" ht="15.6" customHeight="1" thickBot="1" x14ac:dyDescent="0.25">
      <c r="A110" s="222" t="s">
        <v>637</v>
      </c>
      <c r="B110" s="614" t="s">
        <v>1112</v>
      </c>
      <c r="C110" s="611" t="s">
        <v>1656</v>
      </c>
      <c r="D110" s="151">
        <v>12685</v>
      </c>
      <c r="E110" s="151">
        <v>12955</v>
      </c>
      <c r="F110" s="310">
        <f t="shared" ref="F110" si="15">E110-D110</f>
        <v>270</v>
      </c>
      <c r="G110" s="570"/>
      <c r="J110" s="309"/>
    </row>
    <row r="111" spans="1:10" ht="14.25" customHeight="1" thickBot="1" x14ac:dyDescent="0.25">
      <c r="A111" s="171" t="s">
        <v>1358</v>
      </c>
      <c r="B111" s="615" t="s">
        <v>1754</v>
      </c>
      <c r="C111" s="595" t="s">
        <v>1750</v>
      </c>
      <c r="D111" s="20">
        <v>25180</v>
      </c>
      <c r="E111" s="20">
        <v>25290</v>
      </c>
      <c r="F111" s="310">
        <f t="shared" ref="F111:F117" si="16">E111-D111</f>
        <v>110</v>
      </c>
      <c r="G111" s="284" t="s">
        <v>1354</v>
      </c>
    </row>
    <row r="112" spans="1:10" ht="16.5" customHeight="1" thickBot="1" x14ac:dyDescent="0.25">
      <c r="A112" s="223" t="s">
        <v>638</v>
      </c>
      <c r="B112" s="614" t="s">
        <v>1113</v>
      </c>
      <c r="C112" s="594" t="s">
        <v>1751</v>
      </c>
      <c r="D112" s="22">
        <v>17665</v>
      </c>
      <c r="E112" s="22">
        <v>17755</v>
      </c>
      <c r="F112" s="310">
        <f t="shared" si="16"/>
        <v>90</v>
      </c>
      <c r="G112" s="32"/>
    </row>
    <row r="113" spans="1:7" ht="14.1" customHeight="1" thickBot="1" x14ac:dyDescent="0.25">
      <c r="A113" s="222" t="s">
        <v>639</v>
      </c>
      <c r="B113" s="614" t="s">
        <v>1114</v>
      </c>
      <c r="C113" s="593" t="s">
        <v>640</v>
      </c>
      <c r="D113" s="151">
        <v>58360</v>
      </c>
      <c r="E113" s="151">
        <v>58570</v>
      </c>
      <c r="F113" s="310">
        <f>E113-D113</f>
        <v>210</v>
      </c>
      <c r="G113" s="159" t="s">
        <v>555</v>
      </c>
    </row>
    <row r="114" spans="1:7" ht="14.1" customHeight="1" thickBot="1" x14ac:dyDescent="0.25">
      <c r="A114" s="171" t="s">
        <v>641</v>
      </c>
      <c r="B114" s="615" t="s">
        <v>1708</v>
      </c>
      <c r="C114" s="594" t="s">
        <v>1752</v>
      </c>
      <c r="D114" s="575">
        <v>16835</v>
      </c>
      <c r="E114" s="575">
        <v>16970</v>
      </c>
      <c r="F114" s="310">
        <f t="shared" si="16"/>
        <v>135</v>
      </c>
      <c r="G114" s="32"/>
    </row>
    <row r="115" spans="1:7" ht="14.1" customHeight="1" thickBot="1" x14ac:dyDescent="0.25">
      <c r="A115" s="223" t="s">
        <v>642</v>
      </c>
      <c r="B115" s="614" t="s">
        <v>1115</v>
      </c>
      <c r="C115" s="593" t="s">
        <v>643</v>
      </c>
      <c r="D115" s="275">
        <v>50045</v>
      </c>
      <c r="E115" s="275">
        <v>50100</v>
      </c>
      <c r="F115" s="310">
        <f t="shared" si="16"/>
        <v>55</v>
      </c>
      <c r="G115" s="441"/>
    </row>
    <row r="116" spans="1:7" ht="14.25" customHeight="1" thickBot="1" x14ac:dyDescent="0.25">
      <c r="A116" s="589" t="s">
        <v>644</v>
      </c>
      <c r="B116" s="617" t="s">
        <v>2018</v>
      </c>
      <c r="C116" s="596" t="s">
        <v>645</v>
      </c>
      <c r="D116" s="275">
        <v>21385</v>
      </c>
      <c r="E116" s="275">
        <v>21415</v>
      </c>
      <c r="F116" s="310">
        <f t="shared" si="16"/>
        <v>30</v>
      </c>
      <c r="G116" s="32"/>
    </row>
    <row r="117" spans="1:7" ht="14.1" customHeight="1" thickBot="1" x14ac:dyDescent="0.25">
      <c r="A117" s="221" t="s">
        <v>646</v>
      </c>
      <c r="B117" s="614" t="s">
        <v>1117</v>
      </c>
      <c r="C117" s="612" t="s">
        <v>645</v>
      </c>
      <c r="D117" s="151">
        <v>9260</v>
      </c>
      <c r="E117" s="151">
        <v>9370</v>
      </c>
      <c r="F117" s="310">
        <f t="shared" si="16"/>
        <v>110</v>
      </c>
      <c r="G117" s="356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5">
        <f>SUM(F6:F117)</f>
        <v>24900</v>
      </c>
      <c r="G118" s="504">
        <f>F10</f>
        <v>600</v>
      </c>
    </row>
    <row r="119" spans="1:7" ht="27" customHeight="1" thickBot="1" x14ac:dyDescent="0.25">
      <c r="A119" s="176"/>
      <c r="B119" s="580" t="s">
        <v>1033</v>
      </c>
      <c r="C119" s="579"/>
      <c r="D119" s="453">
        <f>SUM('Общ. счетчики'!G10:G11)</f>
        <v>25200</v>
      </c>
      <c r="E119" s="317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43">
      <selection activeCell="C57" sqref="C57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G26" sqref="G26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0" t="s">
        <v>647</v>
      </c>
      <c r="D1" s="823"/>
    </row>
    <row r="2" spans="1:8" x14ac:dyDescent="0.2">
      <c r="C2" s="104"/>
      <c r="D2" s="105"/>
      <c r="E2" s="824" t="s">
        <v>1993</v>
      </c>
      <c r="F2" s="824"/>
    </row>
    <row r="3" spans="1:8" ht="13.5" thickBot="1" x14ac:dyDescent="0.25">
      <c r="A3" s="825" t="s">
        <v>648</v>
      </c>
      <c r="B3" s="825"/>
      <c r="C3" s="2"/>
      <c r="F3" s="2"/>
    </row>
    <row r="4" spans="1:8" ht="13.5" thickBot="1" x14ac:dyDescent="0.25">
      <c r="A4" s="815" t="s">
        <v>1116</v>
      </c>
      <c r="B4" s="813" t="s">
        <v>481</v>
      </c>
      <c r="C4" s="813" t="s">
        <v>1</v>
      </c>
      <c r="D4" s="813" t="s">
        <v>2</v>
      </c>
      <c r="E4" s="813"/>
      <c r="F4" s="813" t="s">
        <v>5</v>
      </c>
    </row>
    <row r="5" spans="1:8" ht="13.5" thickBot="1" x14ac:dyDescent="0.25">
      <c r="A5" s="816"/>
      <c r="B5" s="813"/>
      <c r="C5" s="813"/>
      <c r="D5" s="813"/>
      <c r="E5" s="813"/>
      <c r="F5" s="813"/>
    </row>
    <row r="6" spans="1:8" ht="13.5" thickBot="1" x14ac:dyDescent="0.25">
      <c r="A6" s="817"/>
      <c r="B6" s="813"/>
      <c r="C6" s="813"/>
      <c r="D6" s="109" t="s">
        <v>6</v>
      </c>
      <c r="E6" s="110" t="s">
        <v>7</v>
      </c>
      <c r="F6" s="813"/>
    </row>
    <row r="7" spans="1:8" ht="15" customHeight="1" thickBot="1" x14ac:dyDescent="0.25">
      <c r="A7" s="141" t="s">
        <v>649</v>
      </c>
      <c r="B7" s="618" t="s">
        <v>1755</v>
      </c>
      <c r="C7" s="622" t="s">
        <v>1757</v>
      </c>
      <c r="D7" s="275">
        <v>14470</v>
      </c>
      <c r="E7" s="275">
        <v>14620</v>
      </c>
      <c r="F7" s="310">
        <f>E7-D7</f>
        <v>150</v>
      </c>
      <c r="G7" s="135" t="s">
        <v>498</v>
      </c>
    </row>
    <row r="8" spans="1:8" ht="15" customHeight="1" thickBot="1" x14ac:dyDescent="0.25">
      <c r="A8" s="171" t="s">
        <v>650</v>
      </c>
      <c r="B8" s="614" t="s">
        <v>1154</v>
      </c>
      <c r="C8" s="698" t="s">
        <v>1971</v>
      </c>
      <c r="D8" s="22">
        <v>1080</v>
      </c>
      <c r="E8" s="22">
        <v>1120</v>
      </c>
      <c r="F8" s="568">
        <f t="shared" ref="F8" si="0">E8-D8</f>
        <v>40</v>
      </c>
      <c r="G8" s="495"/>
    </row>
    <row r="9" spans="1:8" ht="17.25" customHeight="1" thickBot="1" x14ac:dyDescent="0.25">
      <c r="A9" s="696" t="s">
        <v>651</v>
      </c>
      <c r="B9" s="620" t="s">
        <v>1155</v>
      </c>
      <c r="C9" s="697" t="s">
        <v>987</v>
      </c>
      <c r="D9" s="373">
        <v>15935</v>
      </c>
      <c r="E9" s="373">
        <v>16030</v>
      </c>
      <c r="F9" s="568">
        <f t="shared" ref="F9:F31" si="1">E9-D9</f>
        <v>95</v>
      </c>
      <c r="G9" s="312"/>
    </row>
    <row r="10" spans="1:8" ht="15" customHeight="1" thickBot="1" x14ac:dyDescent="0.25">
      <c r="A10" s="165" t="s">
        <v>652</v>
      </c>
      <c r="B10" s="614" t="s">
        <v>1156</v>
      </c>
      <c r="C10" s="595" t="s">
        <v>1758</v>
      </c>
      <c r="D10" s="22">
        <v>15205</v>
      </c>
      <c r="E10" s="22">
        <v>15310</v>
      </c>
      <c r="F10" s="310">
        <f t="shared" si="1"/>
        <v>105</v>
      </c>
      <c r="G10" s="117"/>
      <c r="H10" s="296"/>
    </row>
    <row r="11" spans="1:8" ht="15" customHeight="1" thickBot="1" x14ac:dyDescent="0.25">
      <c r="A11" s="165" t="s">
        <v>653</v>
      </c>
      <c r="B11" s="620" t="s">
        <v>1157</v>
      </c>
      <c r="C11" s="594" t="s">
        <v>1538</v>
      </c>
      <c r="D11" s="22">
        <v>1075</v>
      </c>
      <c r="E11" s="22">
        <v>1080</v>
      </c>
      <c r="F11" s="310">
        <f t="shared" si="1"/>
        <v>5</v>
      </c>
      <c r="G11" s="323"/>
    </row>
    <row r="12" spans="1:8" ht="15" customHeight="1" thickBot="1" x14ac:dyDescent="0.25">
      <c r="A12" s="165" t="s">
        <v>654</v>
      </c>
      <c r="B12" s="614" t="s">
        <v>1158</v>
      </c>
      <c r="C12" s="595" t="s">
        <v>1023</v>
      </c>
      <c r="D12" s="22">
        <v>29750</v>
      </c>
      <c r="E12" s="22">
        <v>29860</v>
      </c>
      <c r="F12" s="310">
        <f t="shared" si="1"/>
        <v>110</v>
      </c>
      <c r="G12" s="312"/>
    </row>
    <row r="13" spans="1:8" ht="18" customHeight="1" thickBot="1" x14ac:dyDescent="0.25">
      <c r="A13" s="165" t="s">
        <v>655</v>
      </c>
      <c r="B13" s="620" t="s">
        <v>1159</v>
      </c>
      <c r="C13" s="592" t="s">
        <v>1614</v>
      </c>
      <c r="D13" s="22">
        <v>12815</v>
      </c>
      <c r="E13" s="22">
        <v>12900</v>
      </c>
      <c r="F13" s="310">
        <f t="shared" ref="F13" si="2">E13-D13</f>
        <v>85</v>
      </c>
      <c r="H13" s="210"/>
    </row>
    <row r="14" spans="1:8" ht="15" customHeight="1" thickBot="1" x14ac:dyDescent="0.25">
      <c r="A14" s="23" t="s">
        <v>656</v>
      </c>
      <c r="B14" s="614" t="s">
        <v>1160</v>
      </c>
      <c r="C14" s="604" t="s">
        <v>1759</v>
      </c>
      <c r="D14" s="22">
        <v>20020</v>
      </c>
      <c r="E14" s="22">
        <v>20240</v>
      </c>
      <c r="F14" s="310">
        <f t="shared" si="1"/>
        <v>220</v>
      </c>
      <c r="G14" s="294"/>
    </row>
    <row r="15" spans="1:8" ht="15" customHeight="1" thickBot="1" x14ac:dyDescent="0.25">
      <c r="A15" s="149" t="s">
        <v>657</v>
      </c>
      <c r="B15" s="614" t="s">
        <v>1161</v>
      </c>
      <c r="C15" s="628" t="s">
        <v>1967</v>
      </c>
      <c r="D15" s="22">
        <v>5695</v>
      </c>
      <c r="E15" s="22">
        <v>5950</v>
      </c>
      <c r="F15" s="310">
        <f t="shared" ref="F15" si="3">E15-D15</f>
        <v>255</v>
      </c>
      <c r="G15" s="294"/>
    </row>
    <row r="16" spans="1:8" s="118" customFormat="1" ht="21.75" customHeight="1" thickBot="1" x14ac:dyDescent="0.25">
      <c r="A16" s="141" t="s">
        <v>658</v>
      </c>
      <c r="B16" s="614" t="s">
        <v>1162</v>
      </c>
      <c r="C16" s="593" t="s">
        <v>659</v>
      </c>
      <c r="D16" s="275">
        <v>78685</v>
      </c>
      <c r="E16" s="275">
        <v>78865</v>
      </c>
      <c r="F16" s="310">
        <f t="shared" si="1"/>
        <v>180</v>
      </c>
      <c r="G16" s="135" t="s">
        <v>510</v>
      </c>
    </row>
    <row r="17" spans="1:17" ht="15" customHeight="1" thickBot="1" x14ac:dyDescent="0.25">
      <c r="A17" s="141" t="s">
        <v>660</v>
      </c>
      <c r="B17" s="620" t="s">
        <v>1163</v>
      </c>
      <c r="C17" s="590" t="s">
        <v>661</v>
      </c>
      <c r="D17" s="21">
        <v>43995</v>
      </c>
      <c r="E17" s="21">
        <v>44500</v>
      </c>
      <c r="F17" s="310">
        <f t="shared" si="1"/>
        <v>505</v>
      </c>
    </row>
    <row r="18" spans="1:17" ht="15.75" customHeight="1" thickBot="1" x14ac:dyDescent="0.25">
      <c r="A18" s="23" t="s">
        <v>662</v>
      </c>
      <c r="B18" s="614" t="s">
        <v>1164</v>
      </c>
      <c r="C18" s="598" t="s">
        <v>1760</v>
      </c>
      <c r="D18" s="22">
        <v>16590</v>
      </c>
      <c r="E18" s="22">
        <v>16745</v>
      </c>
      <c r="F18" s="310">
        <f t="shared" si="1"/>
        <v>155</v>
      </c>
      <c r="G18" s="308"/>
    </row>
    <row r="19" spans="1:17" ht="15" customHeight="1" thickBot="1" x14ac:dyDescent="0.25">
      <c r="A19" s="168" t="s">
        <v>663</v>
      </c>
      <c r="B19" s="620" t="s">
        <v>1165</v>
      </c>
      <c r="C19" s="590" t="s">
        <v>1761</v>
      </c>
      <c r="D19" s="151">
        <v>160850</v>
      </c>
      <c r="E19" s="151">
        <v>161685</v>
      </c>
      <c r="F19" s="310">
        <f t="shared" si="1"/>
        <v>835</v>
      </c>
      <c r="G19" s="112"/>
    </row>
    <row r="20" spans="1:17" ht="15" customHeight="1" thickBot="1" x14ac:dyDescent="0.25">
      <c r="A20" s="23" t="s">
        <v>664</v>
      </c>
      <c r="B20" s="614" t="s">
        <v>1166</v>
      </c>
      <c r="C20" s="591" t="s">
        <v>1762</v>
      </c>
      <c r="D20" s="25">
        <v>6225</v>
      </c>
      <c r="E20" s="25">
        <v>6245</v>
      </c>
      <c r="F20" s="310">
        <f t="shared" si="1"/>
        <v>20</v>
      </c>
      <c r="G20" s="126"/>
    </row>
    <row r="21" spans="1:17" ht="15" customHeight="1" thickBot="1" x14ac:dyDescent="0.25">
      <c r="A21" s="23" t="s">
        <v>665</v>
      </c>
      <c r="B21" s="620" t="s">
        <v>294</v>
      </c>
      <c r="C21" s="590" t="s">
        <v>1763</v>
      </c>
      <c r="D21" s="25">
        <v>15115</v>
      </c>
      <c r="E21" s="25">
        <v>15315</v>
      </c>
      <c r="F21" s="310">
        <f t="shared" si="1"/>
        <v>200</v>
      </c>
      <c r="G21" s="135" t="s">
        <v>515</v>
      </c>
    </row>
    <row r="22" spans="1:17" ht="15" customHeight="1" thickBot="1" x14ac:dyDescent="0.25">
      <c r="A22" s="160" t="s">
        <v>666</v>
      </c>
      <c r="B22" s="614" t="s">
        <v>1167</v>
      </c>
      <c r="C22" s="593" t="s">
        <v>1764</v>
      </c>
      <c r="D22" s="157">
        <v>13990</v>
      </c>
      <c r="E22" s="157">
        <v>14095</v>
      </c>
      <c r="F22" s="310">
        <f t="shared" si="1"/>
        <v>105</v>
      </c>
      <c r="G22" s="228"/>
    </row>
    <row r="23" spans="1:17" ht="15" customHeight="1" thickBot="1" x14ac:dyDescent="0.25">
      <c r="A23" s="160" t="s">
        <v>667</v>
      </c>
      <c r="B23" s="620" t="s">
        <v>1168</v>
      </c>
      <c r="C23" s="594" t="s">
        <v>977</v>
      </c>
      <c r="D23" s="175">
        <v>39025</v>
      </c>
      <c r="E23" s="175">
        <v>39150</v>
      </c>
      <c r="F23" s="310">
        <f t="shared" si="1"/>
        <v>125</v>
      </c>
      <c r="G23" s="167" t="s">
        <v>976</v>
      </c>
    </row>
    <row r="24" spans="1:17" ht="15" customHeight="1" thickBot="1" x14ac:dyDescent="0.25">
      <c r="A24" s="23" t="s">
        <v>668</v>
      </c>
      <c r="B24" s="614" t="s">
        <v>1169</v>
      </c>
      <c r="C24" s="595" t="s">
        <v>669</v>
      </c>
      <c r="D24" s="22">
        <v>54815</v>
      </c>
      <c r="E24" s="22">
        <v>54965</v>
      </c>
      <c r="F24" s="310">
        <f t="shared" si="1"/>
        <v>150</v>
      </c>
      <c r="G24" s="135" t="s">
        <v>520</v>
      </c>
    </row>
    <row r="25" spans="1:17" ht="16.5" customHeight="1" thickBot="1" x14ac:dyDescent="0.25">
      <c r="A25" s="160" t="s">
        <v>670</v>
      </c>
      <c r="B25" s="620" t="s">
        <v>1639</v>
      </c>
      <c r="C25" s="592" t="s">
        <v>1765</v>
      </c>
      <c r="D25" s="22">
        <v>12475</v>
      </c>
      <c r="E25" s="22">
        <v>12535</v>
      </c>
      <c r="F25" s="567">
        <f t="shared" si="1"/>
        <v>60</v>
      </c>
      <c r="G25" s="308"/>
    </row>
    <row r="26" spans="1:17" ht="21" customHeight="1" thickBot="1" x14ac:dyDescent="0.25">
      <c r="A26" s="149" t="s">
        <v>671</v>
      </c>
      <c r="B26" s="614" t="s">
        <v>1170</v>
      </c>
      <c r="C26" s="593" t="s">
        <v>1766</v>
      </c>
      <c r="D26" s="28">
        <v>15</v>
      </c>
      <c r="E26" s="28">
        <v>15</v>
      </c>
      <c r="F26" s="310">
        <f t="shared" si="1"/>
        <v>0</v>
      </c>
      <c r="G26" s="775" t="s">
        <v>1636</v>
      </c>
    </row>
    <row r="27" spans="1:17" ht="15" customHeight="1" thickBot="1" x14ac:dyDescent="0.25">
      <c r="A27" s="141" t="s">
        <v>672</v>
      </c>
      <c r="B27" s="620" t="s">
        <v>1171</v>
      </c>
      <c r="C27" s="592" t="s">
        <v>1767</v>
      </c>
      <c r="D27" s="275">
        <v>44090</v>
      </c>
      <c r="E27" s="275">
        <v>45695</v>
      </c>
      <c r="F27" s="568">
        <f t="shared" si="1"/>
        <v>1605</v>
      </c>
      <c r="G27" s="308"/>
    </row>
    <row r="28" spans="1:17" ht="15" customHeight="1" thickBot="1" x14ac:dyDescent="0.25">
      <c r="A28" s="141" t="s">
        <v>673</v>
      </c>
      <c r="B28" s="616" t="s">
        <v>1756</v>
      </c>
      <c r="C28" s="591" t="s">
        <v>1768</v>
      </c>
      <c r="D28" s="25"/>
      <c r="E28" s="25"/>
      <c r="F28" s="780">
        <v>131</v>
      </c>
      <c r="G28" s="782">
        <v>32700</v>
      </c>
    </row>
    <row r="29" spans="1:17" ht="15" customHeight="1" thickBot="1" x14ac:dyDescent="0.25">
      <c r="A29" s="149" t="s">
        <v>674</v>
      </c>
      <c r="B29" s="620" t="s">
        <v>1172</v>
      </c>
      <c r="C29" s="599" t="s">
        <v>1769</v>
      </c>
      <c r="D29" s="22">
        <v>34005</v>
      </c>
      <c r="E29" s="22">
        <v>34240</v>
      </c>
      <c r="F29" s="310">
        <f t="shared" si="1"/>
        <v>235</v>
      </c>
      <c r="G29" s="308"/>
    </row>
    <row r="30" spans="1:17" s="119" customFormat="1" ht="15" customHeight="1" thickBot="1" x14ac:dyDescent="0.25">
      <c r="A30" s="23" t="s">
        <v>675</v>
      </c>
      <c r="B30" s="614" t="s">
        <v>1173</v>
      </c>
      <c r="C30" s="598" t="s">
        <v>1770</v>
      </c>
      <c r="D30" s="22">
        <v>33610</v>
      </c>
      <c r="E30" s="22">
        <v>34000</v>
      </c>
      <c r="F30" s="310">
        <f t="shared" si="1"/>
        <v>390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4" t="s">
        <v>1365</v>
      </c>
      <c r="C31" s="592" t="s">
        <v>1771</v>
      </c>
      <c r="D31" s="759">
        <v>68275</v>
      </c>
      <c r="E31" s="759">
        <v>68810</v>
      </c>
      <c r="F31" s="310">
        <f t="shared" si="1"/>
        <v>535</v>
      </c>
      <c r="G31" s="487"/>
    </row>
    <row r="32" spans="1:17" ht="15" customHeight="1" thickBot="1" x14ac:dyDescent="0.25">
      <c r="A32" s="177"/>
      <c r="B32" s="621"/>
      <c r="C32" s="820" t="s">
        <v>17</v>
      </c>
      <c r="D32" s="821"/>
      <c r="E32" s="822"/>
      <c r="F32" s="669">
        <f>SUM(F7:F31)</f>
        <v>6296</v>
      </c>
      <c r="G32" s="505">
        <f>F28</f>
        <v>131</v>
      </c>
    </row>
    <row r="33" spans="2:6" ht="27" customHeight="1" thickBot="1" x14ac:dyDescent="0.25">
      <c r="B33" s="319" t="s">
        <v>1033</v>
      </c>
      <c r="C33" s="16">
        <f>SUM('Общ. счетчики'!G15:G16)</f>
        <v>6620</v>
      </c>
      <c r="F33" s="339"/>
    </row>
    <row r="35" spans="2:6" x14ac:dyDescent="0.2">
      <c r="D35" s="819"/>
      <c r="E35" s="819"/>
      <c r="F35" s="819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G26" sqref="G26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49" zoomScale="120" zoomScaleSheetLayoutView="120" workbookViewId="0">
      <selection activeCell="F60" sqref="F60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0" t="s">
        <v>647</v>
      </c>
      <c r="D1" s="823"/>
    </row>
    <row r="2" spans="1:7" x14ac:dyDescent="0.2">
      <c r="C2" s="104"/>
      <c r="D2" s="105"/>
      <c r="E2" s="824" t="s">
        <v>1993</v>
      </c>
      <c r="F2" s="824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5" t="s">
        <v>1116</v>
      </c>
      <c r="B4" s="813" t="s">
        <v>481</v>
      </c>
      <c r="C4" s="813" t="s">
        <v>1</v>
      </c>
      <c r="D4" s="813" t="s">
        <v>2</v>
      </c>
      <c r="E4" s="813"/>
      <c r="F4" s="813" t="s">
        <v>678</v>
      </c>
    </row>
    <row r="5" spans="1:7" ht="13.5" thickBot="1" x14ac:dyDescent="0.25">
      <c r="A5" s="830"/>
      <c r="B5" s="813"/>
      <c r="C5" s="813"/>
      <c r="D5" s="813"/>
      <c r="E5" s="813"/>
      <c r="F5" s="813"/>
    </row>
    <row r="6" spans="1:7" ht="13.5" thickBot="1" x14ac:dyDescent="0.25">
      <c r="A6" s="831"/>
      <c r="B6" s="813"/>
      <c r="C6" s="813"/>
      <c r="D6" s="109" t="s">
        <v>6</v>
      </c>
      <c r="E6" s="110" t="s">
        <v>7</v>
      </c>
      <c r="F6" s="813"/>
    </row>
    <row r="7" spans="1:7" ht="15.75" customHeight="1" thickBot="1" x14ac:dyDescent="0.25">
      <c r="A7" s="141" t="s">
        <v>679</v>
      </c>
      <c r="B7" s="618" t="s">
        <v>1118</v>
      </c>
      <c r="C7" s="590" t="s">
        <v>680</v>
      </c>
      <c r="D7" s="20">
        <v>8500</v>
      </c>
      <c r="E7" s="20">
        <v>8535</v>
      </c>
      <c r="F7" s="21">
        <f t="shared" ref="F7:F14" si="0">E7-D7</f>
        <v>35</v>
      </c>
      <c r="G7" s="135" t="s">
        <v>498</v>
      </c>
    </row>
    <row r="8" spans="1:7" ht="14.45" customHeight="1" thickBot="1" x14ac:dyDescent="0.25">
      <c r="A8" s="149" t="s">
        <v>681</v>
      </c>
      <c r="B8" s="614" t="s">
        <v>1119</v>
      </c>
      <c r="C8" s="598" t="s">
        <v>1004</v>
      </c>
      <c r="D8" s="22">
        <v>54390</v>
      </c>
      <c r="E8" s="22">
        <v>54650</v>
      </c>
      <c r="F8" s="21">
        <f t="shared" si="0"/>
        <v>260</v>
      </c>
      <c r="G8" s="375"/>
    </row>
    <row r="9" spans="1:7" ht="14.25" customHeight="1" thickBot="1" x14ac:dyDescent="0.25">
      <c r="A9" s="23" t="s">
        <v>682</v>
      </c>
      <c r="B9" s="620" t="s">
        <v>1772</v>
      </c>
      <c r="C9" s="599" t="s">
        <v>1662</v>
      </c>
      <c r="D9" s="22">
        <v>7085</v>
      </c>
      <c r="E9" s="22">
        <v>7235</v>
      </c>
      <c r="F9" s="22">
        <f t="shared" ref="F9" si="1">E9-D9</f>
        <v>150</v>
      </c>
      <c r="G9" s="517"/>
    </row>
    <row r="10" spans="1:7" ht="14.25" customHeight="1" thickBot="1" x14ac:dyDescent="0.25">
      <c r="A10" s="160" t="s">
        <v>683</v>
      </c>
      <c r="B10" s="614" t="s">
        <v>1773</v>
      </c>
      <c r="C10" s="593" t="s">
        <v>1784</v>
      </c>
      <c r="D10" s="22">
        <v>25205</v>
      </c>
      <c r="E10" s="22">
        <v>25460</v>
      </c>
      <c r="F10" s="22">
        <f t="shared" si="0"/>
        <v>255</v>
      </c>
    </row>
    <row r="11" spans="1:7" ht="14.25" customHeight="1" thickBot="1" x14ac:dyDescent="0.25">
      <c r="A11" s="23" t="s">
        <v>684</v>
      </c>
      <c r="B11" s="620" t="s">
        <v>1774</v>
      </c>
      <c r="C11" s="590" t="s">
        <v>1785</v>
      </c>
      <c r="D11" s="22">
        <v>14605</v>
      </c>
      <c r="E11" s="22">
        <v>14755</v>
      </c>
      <c r="F11" s="22">
        <f>E11-D11</f>
        <v>150</v>
      </c>
      <c r="G11" s="348"/>
    </row>
    <row r="12" spans="1:7" ht="14.25" customHeight="1" thickBot="1" x14ac:dyDescent="0.25">
      <c r="A12" s="149" t="s">
        <v>685</v>
      </c>
      <c r="B12" s="614" t="s">
        <v>1120</v>
      </c>
      <c r="C12" s="598" t="s">
        <v>1025</v>
      </c>
      <c r="D12" s="22">
        <v>47215</v>
      </c>
      <c r="E12" s="22">
        <v>47365</v>
      </c>
      <c r="F12" s="21">
        <f t="shared" si="0"/>
        <v>150</v>
      </c>
      <c r="G12" s="562"/>
    </row>
    <row r="13" spans="1:7" ht="14.25" customHeight="1" thickBot="1" x14ac:dyDescent="0.25">
      <c r="A13" s="165" t="s">
        <v>686</v>
      </c>
      <c r="B13" s="620" t="s">
        <v>1121</v>
      </c>
      <c r="C13" s="599" t="s">
        <v>968</v>
      </c>
      <c r="D13" s="22">
        <v>18320</v>
      </c>
      <c r="E13" s="22">
        <v>18455</v>
      </c>
      <c r="F13" s="21">
        <f t="shared" si="0"/>
        <v>135</v>
      </c>
      <c r="G13" s="562"/>
    </row>
    <row r="14" spans="1:7" ht="24.75" customHeight="1" thickBot="1" x14ac:dyDescent="0.25">
      <c r="A14" s="149" t="s">
        <v>687</v>
      </c>
      <c r="B14" s="614" t="s">
        <v>1122</v>
      </c>
      <c r="C14" s="594" t="s">
        <v>969</v>
      </c>
      <c r="D14" s="22">
        <v>9830</v>
      </c>
      <c r="E14" s="22">
        <v>9870</v>
      </c>
      <c r="F14" s="21">
        <f t="shared" si="0"/>
        <v>40</v>
      </c>
      <c r="G14" s="562"/>
    </row>
    <row r="15" spans="1:7" ht="14.25" customHeight="1" thickBot="1" x14ac:dyDescent="0.25">
      <c r="A15" s="149" t="s">
        <v>688</v>
      </c>
      <c r="B15" s="620" t="s">
        <v>1123</v>
      </c>
      <c r="C15" s="590" t="s">
        <v>1786</v>
      </c>
      <c r="D15" s="22">
        <v>29830</v>
      </c>
      <c r="E15" s="22">
        <v>30160</v>
      </c>
      <c r="F15" s="22">
        <f>E15-D15</f>
        <v>330</v>
      </c>
      <c r="G15" s="348"/>
    </row>
    <row r="16" spans="1:7" ht="14.25" customHeight="1" thickBot="1" x14ac:dyDescent="0.25">
      <c r="A16" s="141" t="s">
        <v>689</v>
      </c>
      <c r="B16" s="614" t="s">
        <v>1124</v>
      </c>
      <c r="C16" s="591" t="s">
        <v>1787</v>
      </c>
      <c r="D16" s="22">
        <v>32475</v>
      </c>
      <c r="E16" s="22">
        <v>33125</v>
      </c>
      <c r="F16" s="22">
        <f>E16-D16</f>
        <v>650</v>
      </c>
      <c r="G16" s="135" t="s">
        <v>510</v>
      </c>
    </row>
    <row r="17" spans="1:9" ht="14.25" customHeight="1" thickBot="1" x14ac:dyDescent="0.25">
      <c r="A17" s="141" t="s">
        <v>690</v>
      </c>
      <c r="B17" s="620" t="s">
        <v>1125</v>
      </c>
      <c r="C17" s="599" t="s">
        <v>691</v>
      </c>
      <c r="D17" s="22">
        <v>32700</v>
      </c>
      <c r="E17" s="22">
        <v>32970</v>
      </c>
      <c r="F17" s="22">
        <f t="shared" ref="F17:F58" si="2">E17-D17</f>
        <v>270</v>
      </c>
    </row>
    <row r="18" spans="1:9" ht="14.25" customHeight="1" thickBot="1" x14ac:dyDescent="0.25">
      <c r="A18" s="160" t="s">
        <v>692</v>
      </c>
      <c r="B18" s="614" t="s">
        <v>1126</v>
      </c>
      <c r="C18" s="604" t="s">
        <v>1788</v>
      </c>
      <c r="D18" s="157">
        <v>35535</v>
      </c>
      <c r="E18" s="157">
        <v>35835</v>
      </c>
      <c r="F18" s="22">
        <f t="shared" si="2"/>
        <v>300</v>
      </c>
      <c r="G18" s="121"/>
    </row>
    <row r="19" spans="1:9" ht="14.25" customHeight="1" thickBot="1" x14ac:dyDescent="0.25">
      <c r="A19" s="169" t="s">
        <v>693</v>
      </c>
      <c r="B19" s="620" t="s">
        <v>1127</v>
      </c>
      <c r="C19" s="599" t="s">
        <v>983</v>
      </c>
      <c r="D19" s="22">
        <v>56285</v>
      </c>
      <c r="E19" s="22">
        <v>56650</v>
      </c>
      <c r="F19" s="21">
        <f t="shared" si="2"/>
        <v>365</v>
      </c>
      <c r="G19" s="375"/>
    </row>
    <row r="20" spans="1:9" ht="14.25" customHeight="1" thickBot="1" x14ac:dyDescent="0.25">
      <c r="A20" s="141" t="s">
        <v>1968</v>
      </c>
      <c r="B20" s="614" t="s">
        <v>1084</v>
      </c>
      <c r="C20" s="598" t="s">
        <v>1637</v>
      </c>
      <c r="D20" s="22">
        <v>4950</v>
      </c>
      <c r="E20" s="22">
        <v>5025</v>
      </c>
      <c r="F20" s="22">
        <f t="shared" si="2"/>
        <v>75</v>
      </c>
      <c r="G20" s="126"/>
    </row>
    <row r="21" spans="1:9" ht="14.25" customHeight="1" thickBot="1" x14ac:dyDescent="0.25">
      <c r="A21" s="160"/>
      <c r="B21" s="614" t="s">
        <v>1084</v>
      </c>
      <c r="C21" s="590" t="s">
        <v>1638</v>
      </c>
      <c r="D21" s="22">
        <v>10485</v>
      </c>
      <c r="E21" s="22">
        <v>10760</v>
      </c>
      <c r="F21" s="21">
        <f t="shared" si="2"/>
        <v>275</v>
      </c>
      <c r="G21" s="570"/>
    </row>
    <row r="22" spans="1:9" ht="14.25" customHeight="1" thickBot="1" x14ac:dyDescent="0.25">
      <c r="A22" s="23" t="s">
        <v>694</v>
      </c>
      <c r="B22" s="620" t="s">
        <v>1128</v>
      </c>
      <c r="C22" s="599" t="s">
        <v>1789</v>
      </c>
      <c r="D22" s="22">
        <v>22885</v>
      </c>
      <c r="E22" s="22">
        <v>22995</v>
      </c>
      <c r="F22" s="21">
        <f t="shared" si="2"/>
        <v>110</v>
      </c>
      <c r="G22" s="135" t="s">
        <v>1383</v>
      </c>
    </row>
    <row r="23" spans="1:9" ht="14.25" customHeight="1" thickBot="1" x14ac:dyDescent="0.25">
      <c r="A23" s="23" t="s">
        <v>695</v>
      </c>
      <c r="B23" s="614" t="s">
        <v>1129</v>
      </c>
      <c r="C23" s="593" t="s">
        <v>696</v>
      </c>
      <c r="D23" s="22">
        <v>49930</v>
      </c>
      <c r="E23" s="22">
        <v>49995</v>
      </c>
      <c r="F23" s="21">
        <f t="shared" si="2"/>
        <v>65</v>
      </c>
      <c r="G23" s="111"/>
    </row>
    <row r="24" spans="1:9" ht="14.25" customHeight="1" thickBot="1" x14ac:dyDescent="0.25">
      <c r="A24" s="160" t="s">
        <v>697</v>
      </c>
      <c r="B24" s="620" t="s">
        <v>1775</v>
      </c>
      <c r="C24" s="590" t="s">
        <v>1790</v>
      </c>
      <c r="D24" s="22">
        <v>32640</v>
      </c>
      <c r="E24" s="22">
        <v>32990</v>
      </c>
      <c r="F24" s="21">
        <f t="shared" si="2"/>
        <v>350</v>
      </c>
      <c r="G24" s="297"/>
    </row>
    <row r="25" spans="1:9" ht="14.25" customHeight="1" thickBot="1" x14ac:dyDescent="0.25">
      <c r="A25" s="149" t="s">
        <v>698</v>
      </c>
      <c r="B25" s="614" t="s">
        <v>1776</v>
      </c>
      <c r="C25" s="598" t="s">
        <v>1324</v>
      </c>
      <c r="D25" s="22">
        <v>36130</v>
      </c>
      <c r="E25" s="22">
        <v>36340</v>
      </c>
      <c r="F25" s="21">
        <f t="shared" si="2"/>
        <v>210</v>
      </c>
      <c r="G25" s="375"/>
    </row>
    <row r="26" spans="1:9" ht="14.25" customHeight="1" thickBot="1" x14ac:dyDescent="0.25">
      <c r="A26" s="23" t="s">
        <v>699</v>
      </c>
      <c r="B26" s="620" t="s">
        <v>1130</v>
      </c>
      <c r="C26" s="599" t="s">
        <v>1791</v>
      </c>
      <c r="D26" s="22">
        <v>18495</v>
      </c>
      <c r="E26" s="22">
        <v>18765</v>
      </c>
      <c r="F26" s="22">
        <f>E26-D26</f>
        <v>270</v>
      </c>
      <c r="G26" s="350"/>
    </row>
    <row r="27" spans="1:9" ht="15" customHeight="1" thickBot="1" x14ac:dyDescent="0.25">
      <c r="A27" s="23" t="s">
        <v>700</v>
      </c>
      <c r="B27" s="614" t="s">
        <v>1131</v>
      </c>
      <c r="C27" s="591" t="s">
        <v>1792</v>
      </c>
      <c r="D27" s="22">
        <v>15760</v>
      </c>
      <c r="E27" s="22">
        <v>15770</v>
      </c>
      <c r="F27" s="21">
        <f t="shared" si="2"/>
        <v>10</v>
      </c>
      <c r="G27" s="522"/>
    </row>
    <row r="28" spans="1:9" ht="14.25" customHeight="1" thickBot="1" x14ac:dyDescent="0.25">
      <c r="A28" s="149" t="s">
        <v>701</v>
      </c>
      <c r="B28" s="620" t="s">
        <v>1777</v>
      </c>
      <c r="C28" s="599" t="s">
        <v>1006</v>
      </c>
      <c r="D28" s="275">
        <v>59160</v>
      </c>
      <c r="E28" s="275">
        <v>59320</v>
      </c>
      <c r="F28" s="21">
        <f t="shared" si="2"/>
        <v>160</v>
      </c>
      <c r="G28" s="375"/>
      <c r="H28" s="117"/>
      <c r="I28" s="117"/>
    </row>
    <row r="29" spans="1:9" ht="14.25" customHeight="1" thickBot="1" x14ac:dyDescent="0.25">
      <c r="A29" s="168" t="s">
        <v>702</v>
      </c>
      <c r="B29" s="614" t="s">
        <v>1778</v>
      </c>
      <c r="C29" s="598" t="s">
        <v>934</v>
      </c>
      <c r="D29" s="275">
        <v>35475</v>
      </c>
      <c r="E29" s="275">
        <v>35610</v>
      </c>
      <c r="F29" s="22">
        <f t="shared" si="2"/>
        <v>135</v>
      </c>
      <c r="G29" s="135" t="s">
        <v>525</v>
      </c>
    </row>
    <row r="30" spans="1:9" ht="14.25" customHeight="1" thickBot="1" x14ac:dyDescent="0.25">
      <c r="A30" s="141" t="s">
        <v>703</v>
      </c>
      <c r="B30" s="620" t="s">
        <v>1132</v>
      </c>
      <c r="C30" s="596" t="s">
        <v>2027</v>
      </c>
      <c r="D30" s="275">
        <v>525</v>
      </c>
      <c r="E30" s="275">
        <v>690</v>
      </c>
      <c r="F30" s="275">
        <f>E30-D30</f>
        <v>165</v>
      </c>
      <c r="G30" s="695"/>
    </row>
    <row r="31" spans="1:9" ht="14.25" customHeight="1" thickBot="1" x14ac:dyDescent="0.25">
      <c r="A31" s="23" t="s">
        <v>704</v>
      </c>
      <c r="B31" s="614" t="s">
        <v>1133</v>
      </c>
      <c r="C31" s="624" t="s">
        <v>1793</v>
      </c>
      <c r="D31" s="22">
        <v>23405</v>
      </c>
      <c r="E31" s="22">
        <v>23690</v>
      </c>
      <c r="F31" s="226">
        <f>E31-D31</f>
        <v>285</v>
      </c>
      <c r="G31" s="348"/>
    </row>
    <row r="32" spans="1:9" ht="14.25" customHeight="1" thickBot="1" x14ac:dyDescent="0.25">
      <c r="A32" s="163" t="s">
        <v>705</v>
      </c>
      <c r="B32" s="620" t="s">
        <v>1779</v>
      </c>
      <c r="C32" s="590" t="s">
        <v>1794</v>
      </c>
      <c r="D32" s="523">
        <v>31775</v>
      </c>
      <c r="E32" s="523">
        <v>32075</v>
      </c>
      <c r="F32" s="21">
        <f t="shared" si="2"/>
        <v>300</v>
      </c>
      <c r="G32" s="137"/>
    </row>
    <row r="33" spans="1:8" ht="14.25" customHeight="1" thickTop="1" thickBot="1" x14ac:dyDescent="0.25">
      <c r="A33" s="162" t="s">
        <v>706</v>
      </c>
      <c r="B33" s="614" t="s">
        <v>1134</v>
      </c>
      <c r="C33" s="598" t="s">
        <v>993</v>
      </c>
      <c r="D33" s="154">
        <v>39340</v>
      </c>
      <c r="E33" s="154">
        <v>39435</v>
      </c>
      <c r="F33" s="21">
        <f t="shared" si="2"/>
        <v>95</v>
      </c>
    </row>
    <row r="34" spans="1:8" ht="14.25" customHeight="1" thickBot="1" x14ac:dyDescent="0.25">
      <c r="A34" s="23" t="s">
        <v>1338</v>
      </c>
      <c r="B34" s="620" t="s">
        <v>1134</v>
      </c>
      <c r="C34" s="592" t="s">
        <v>1569</v>
      </c>
      <c r="D34" s="22">
        <v>21155</v>
      </c>
      <c r="E34" s="22">
        <v>21420</v>
      </c>
      <c r="F34" s="21">
        <f t="shared" ref="F34" si="3">E34-D34</f>
        <v>265</v>
      </c>
      <c r="G34" s="135" t="s">
        <v>498</v>
      </c>
    </row>
    <row r="35" spans="1:8" ht="14.25" customHeight="1" thickBot="1" x14ac:dyDescent="0.25">
      <c r="A35" s="23" t="s">
        <v>707</v>
      </c>
      <c r="B35" s="614" t="s">
        <v>1135</v>
      </c>
      <c r="C35" s="591" t="s">
        <v>962</v>
      </c>
      <c r="D35" s="22"/>
      <c r="E35" s="22"/>
      <c r="F35" s="755">
        <v>30</v>
      </c>
      <c r="G35" s="769">
        <v>11860</v>
      </c>
    </row>
    <row r="36" spans="1:8" ht="14.25" customHeight="1" thickBot="1" x14ac:dyDescent="0.25">
      <c r="A36" s="160" t="s">
        <v>708</v>
      </c>
      <c r="B36" s="620" t="s">
        <v>1136</v>
      </c>
      <c r="C36" s="590" t="s">
        <v>1795</v>
      </c>
      <c r="D36" s="22">
        <v>51675</v>
      </c>
      <c r="E36" s="22">
        <v>52120</v>
      </c>
      <c r="F36" s="21">
        <f t="shared" si="2"/>
        <v>445</v>
      </c>
      <c r="G36" s="325"/>
    </row>
    <row r="37" spans="1:8" ht="14.25" customHeight="1" thickBot="1" x14ac:dyDescent="0.25">
      <c r="A37" s="149" t="s">
        <v>709</v>
      </c>
      <c r="B37" s="614" t="s">
        <v>1137</v>
      </c>
      <c r="C37" s="598" t="s">
        <v>988</v>
      </c>
      <c r="D37" s="22">
        <v>40585</v>
      </c>
      <c r="E37" s="22">
        <v>40795</v>
      </c>
      <c r="F37" s="21">
        <f t="shared" si="2"/>
        <v>210</v>
      </c>
      <c r="G37" s="375"/>
    </row>
    <row r="38" spans="1:8" ht="14.25" customHeight="1" thickBot="1" x14ac:dyDescent="0.25">
      <c r="A38" s="23" t="s">
        <v>710</v>
      </c>
      <c r="B38" s="620" t="s">
        <v>1780</v>
      </c>
      <c r="C38" s="592" t="s">
        <v>1796</v>
      </c>
      <c r="D38" s="22">
        <v>13630</v>
      </c>
      <c r="E38" s="22">
        <v>13835</v>
      </c>
      <c r="F38" s="22">
        <f>E38-D38</f>
        <v>205</v>
      </c>
      <c r="G38" s="348"/>
    </row>
    <row r="39" spans="1:8" ht="14.25" customHeight="1" thickBot="1" x14ac:dyDescent="0.25">
      <c r="A39" s="160" t="s">
        <v>711</v>
      </c>
      <c r="B39" s="614" t="s">
        <v>1781</v>
      </c>
      <c r="C39" s="591" t="s">
        <v>712</v>
      </c>
      <c r="D39" s="22">
        <v>43015</v>
      </c>
      <c r="E39" s="22">
        <v>43080</v>
      </c>
      <c r="F39" s="21">
        <f t="shared" si="2"/>
        <v>65</v>
      </c>
      <c r="G39" s="522"/>
    </row>
    <row r="40" spans="1:8" ht="14.25" customHeight="1" thickBot="1" x14ac:dyDescent="0.25">
      <c r="A40" s="23" t="s">
        <v>713</v>
      </c>
      <c r="B40" s="620" t="s">
        <v>1138</v>
      </c>
      <c r="C40" s="590" t="s">
        <v>714</v>
      </c>
      <c r="D40" s="22">
        <v>38750</v>
      </c>
      <c r="E40" s="22">
        <v>38905</v>
      </c>
      <c r="F40" s="21">
        <f t="shared" si="2"/>
        <v>155</v>
      </c>
      <c r="G40" s="700"/>
    </row>
    <row r="41" spans="1:8" ht="14.25" customHeight="1" thickBot="1" x14ac:dyDescent="0.25">
      <c r="A41" s="149" t="s">
        <v>715</v>
      </c>
      <c r="B41" s="614" t="s">
        <v>1139</v>
      </c>
      <c r="C41" s="598" t="s">
        <v>1797</v>
      </c>
      <c r="D41" s="22">
        <v>6245</v>
      </c>
      <c r="E41" s="22">
        <v>6590</v>
      </c>
      <c r="F41" s="21">
        <f t="shared" si="2"/>
        <v>345</v>
      </c>
      <c r="G41" s="137"/>
    </row>
    <row r="42" spans="1:8" ht="14.25" customHeight="1" thickBot="1" x14ac:dyDescent="0.25">
      <c r="A42" s="141" t="s">
        <v>716</v>
      </c>
      <c r="B42" s="620" t="s">
        <v>1140</v>
      </c>
      <c r="C42" s="592" t="s">
        <v>717</v>
      </c>
      <c r="D42" s="22">
        <v>104785</v>
      </c>
      <c r="E42" s="22">
        <v>105205</v>
      </c>
      <c r="F42" s="21">
        <f t="shared" si="2"/>
        <v>420</v>
      </c>
    </row>
    <row r="43" spans="1:8" ht="14.25" customHeight="1" thickBot="1" x14ac:dyDescent="0.25">
      <c r="A43" s="141" t="s">
        <v>718</v>
      </c>
      <c r="B43" s="614" t="s">
        <v>1677</v>
      </c>
      <c r="C43" s="590" t="s">
        <v>1937</v>
      </c>
      <c r="D43" s="22">
        <v>11520</v>
      </c>
      <c r="E43" s="22">
        <v>11790</v>
      </c>
      <c r="F43" s="22">
        <f t="shared" ref="F43" si="4">E43-D43</f>
        <v>270</v>
      </c>
      <c r="G43" s="586"/>
    </row>
    <row r="44" spans="1:8" ht="14.25" customHeight="1" thickBot="1" x14ac:dyDescent="0.25">
      <c r="A44" s="141" t="s">
        <v>719</v>
      </c>
      <c r="B44" s="614" t="s">
        <v>1782</v>
      </c>
      <c r="C44" s="590" t="s">
        <v>1973</v>
      </c>
      <c r="D44" s="22">
        <v>3345</v>
      </c>
      <c r="E44" s="22">
        <v>3445</v>
      </c>
      <c r="F44" s="22">
        <f t="shared" ref="F44" si="5">E44-D44</f>
        <v>100</v>
      </c>
      <c r="G44" s="586"/>
    </row>
    <row r="45" spans="1:8" ht="14.25" customHeight="1" thickBot="1" x14ac:dyDescent="0.25">
      <c r="A45" s="141" t="s">
        <v>720</v>
      </c>
      <c r="B45" s="614" t="s">
        <v>1141</v>
      </c>
      <c r="C45" s="598" t="s">
        <v>721</v>
      </c>
      <c r="D45" s="22">
        <v>89355</v>
      </c>
      <c r="E45" s="22">
        <v>89610</v>
      </c>
      <c r="F45" s="21">
        <f t="shared" si="2"/>
        <v>255</v>
      </c>
      <c r="G45" s="135" t="s">
        <v>515</v>
      </c>
    </row>
    <row r="46" spans="1:8" ht="14.25" customHeight="1" thickBot="1" x14ac:dyDescent="0.25">
      <c r="A46" s="23" t="s">
        <v>722</v>
      </c>
      <c r="B46" s="620" t="s">
        <v>1142</v>
      </c>
      <c r="C46" s="592" t="s">
        <v>1531</v>
      </c>
      <c r="D46" s="22">
        <v>9835</v>
      </c>
      <c r="E46" s="22">
        <v>9975</v>
      </c>
      <c r="F46" s="21">
        <f t="shared" ref="F46" si="6">E46-D46</f>
        <v>140</v>
      </c>
      <c r="G46" s="515"/>
      <c r="H46" s="238"/>
    </row>
    <row r="47" spans="1:8" ht="14.25" customHeight="1" thickBot="1" x14ac:dyDescent="0.25">
      <c r="A47" s="160" t="s">
        <v>723</v>
      </c>
      <c r="B47" s="614" t="s">
        <v>1143</v>
      </c>
      <c r="C47" s="599" t="s">
        <v>1798</v>
      </c>
      <c r="D47" s="22">
        <v>12250</v>
      </c>
      <c r="E47" s="22">
        <v>12380</v>
      </c>
      <c r="F47" s="21">
        <f t="shared" ref="F47" si="7">E47-D47</f>
        <v>130</v>
      </c>
      <c r="G47" s="375"/>
    </row>
    <row r="48" spans="1:8" ht="15" customHeight="1" thickBot="1" x14ac:dyDescent="0.25">
      <c r="A48" s="160" t="s">
        <v>724</v>
      </c>
      <c r="B48" s="623" t="s">
        <v>1144</v>
      </c>
      <c r="C48" s="604" t="s">
        <v>1799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20" t="s">
        <v>1145</v>
      </c>
      <c r="C49" s="592" t="s">
        <v>1800</v>
      </c>
      <c r="D49" s="22">
        <v>15615</v>
      </c>
      <c r="E49" s="22">
        <v>15775</v>
      </c>
      <c r="F49" s="22">
        <f>E49-D49</f>
        <v>160</v>
      </c>
      <c r="G49" s="111"/>
    </row>
    <row r="50" spans="1:7" ht="14.25" customHeight="1" thickBot="1" x14ac:dyDescent="0.25">
      <c r="A50" s="149" t="s">
        <v>726</v>
      </c>
      <c r="B50" s="614" t="s">
        <v>1146</v>
      </c>
      <c r="C50" s="591" t="s">
        <v>1008</v>
      </c>
      <c r="D50" s="22">
        <v>33515</v>
      </c>
      <c r="E50" s="22">
        <v>33745</v>
      </c>
      <c r="F50" s="21">
        <f t="shared" si="2"/>
        <v>230</v>
      </c>
      <c r="G50" s="375"/>
    </row>
    <row r="51" spans="1:7" ht="14.25" customHeight="1" thickBot="1" x14ac:dyDescent="0.25">
      <c r="A51" s="141" t="s">
        <v>727</v>
      </c>
      <c r="B51" s="620" t="s">
        <v>1147</v>
      </c>
      <c r="C51" s="590" t="s">
        <v>1801</v>
      </c>
      <c r="D51" s="22">
        <v>17295</v>
      </c>
      <c r="E51" s="22">
        <v>17500</v>
      </c>
      <c r="F51" s="22">
        <f>E51-D51</f>
        <v>205</v>
      </c>
      <c r="G51" s="350"/>
    </row>
    <row r="52" spans="1:7" ht="14.25" customHeight="1" thickBot="1" x14ac:dyDescent="0.25">
      <c r="A52" s="141" t="s">
        <v>728</v>
      </c>
      <c r="B52" s="614" t="s">
        <v>1148</v>
      </c>
      <c r="C52" s="599" t="s">
        <v>1802</v>
      </c>
      <c r="D52" s="22">
        <v>10400</v>
      </c>
      <c r="E52" s="22">
        <v>10490</v>
      </c>
      <c r="F52" s="22">
        <f>E52-D52</f>
        <v>90</v>
      </c>
      <c r="G52" s="135" t="s">
        <v>525</v>
      </c>
    </row>
    <row r="53" spans="1:7" ht="15" customHeight="1" thickBot="1" x14ac:dyDescent="0.25">
      <c r="A53" s="160" t="s">
        <v>729</v>
      </c>
      <c r="B53" s="620" t="s">
        <v>1149</v>
      </c>
      <c r="C53" s="592" t="s">
        <v>959</v>
      </c>
      <c r="D53" s="28">
        <v>20710</v>
      </c>
      <c r="E53" s="28">
        <v>20840</v>
      </c>
      <c r="F53" s="21">
        <f t="shared" si="2"/>
        <v>130</v>
      </c>
      <c r="G53" s="375"/>
    </row>
    <row r="54" spans="1:7" ht="14.25" customHeight="1" thickBot="1" x14ac:dyDescent="0.25">
      <c r="A54" s="141" t="s">
        <v>730</v>
      </c>
      <c r="B54" s="614" t="s">
        <v>1150</v>
      </c>
      <c r="C54" s="590" t="s">
        <v>1803</v>
      </c>
      <c r="D54" s="28">
        <v>6405</v>
      </c>
      <c r="E54" s="28">
        <v>6490</v>
      </c>
      <c r="F54" s="22">
        <f>E54-D54</f>
        <v>85</v>
      </c>
      <c r="G54" s="348"/>
    </row>
    <row r="55" spans="1:7" ht="14.25" customHeight="1" thickBot="1" x14ac:dyDescent="0.25">
      <c r="A55" s="160" t="s">
        <v>286</v>
      </c>
      <c r="B55" s="620" t="s">
        <v>1783</v>
      </c>
      <c r="C55" s="592" t="s">
        <v>731</v>
      </c>
      <c r="D55" s="157">
        <v>56745</v>
      </c>
      <c r="E55" s="157">
        <v>57120</v>
      </c>
      <c r="F55" s="21">
        <f t="shared" si="2"/>
        <v>375</v>
      </c>
      <c r="G55" s="220"/>
    </row>
    <row r="56" spans="1:7" ht="15.75" customHeight="1" thickBot="1" x14ac:dyDescent="0.25">
      <c r="A56" s="23" t="s">
        <v>732</v>
      </c>
      <c r="B56" s="614" t="s">
        <v>1153</v>
      </c>
      <c r="C56" s="599" t="s">
        <v>1804</v>
      </c>
      <c r="D56" s="275">
        <v>56570</v>
      </c>
      <c r="E56" s="275">
        <v>57460</v>
      </c>
      <c r="F56" s="21">
        <f t="shared" si="2"/>
        <v>890</v>
      </c>
      <c r="G56" s="325"/>
    </row>
    <row r="57" spans="1:7" ht="14.25" customHeight="1" thickBot="1" x14ac:dyDescent="0.25">
      <c r="A57" s="160" t="s">
        <v>733</v>
      </c>
      <c r="B57" s="620" t="s">
        <v>1151</v>
      </c>
      <c r="C57" s="590" t="s">
        <v>1805</v>
      </c>
      <c r="D57" s="22">
        <v>6535</v>
      </c>
      <c r="E57" s="22">
        <v>6635</v>
      </c>
      <c r="F57" s="21">
        <f t="shared" ref="F57" si="8">E57-D57</f>
        <v>100</v>
      </c>
      <c r="G57" s="355"/>
    </row>
    <row r="58" spans="1:7" ht="15.75" customHeight="1" thickBot="1" x14ac:dyDescent="0.25">
      <c r="A58" s="149" t="s">
        <v>734</v>
      </c>
      <c r="B58" s="614" t="s">
        <v>1151</v>
      </c>
      <c r="C58" s="595" t="s">
        <v>1806</v>
      </c>
      <c r="D58" s="22">
        <v>30680</v>
      </c>
      <c r="E58" s="22">
        <v>30980</v>
      </c>
      <c r="F58" s="21">
        <f t="shared" si="2"/>
        <v>300</v>
      </c>
      <c r="G58" s="325"/>
    </row>
    <row r="59" spans="1:7" ht="14.25" customHeight="1" thickBot="1" x14ac:dyDescent="0.25">
      <c r="A59" s="160" t="s">
        <v>735</v>
      </c>
      <c r="B59" s="614" t="s">
        <v>1152</v>
      </c>
      <c r="C59" s="590" t="s">
        <v>1473</v>
      </c>
      <c r="D59" s="157">
        <v>14200</v>
      </c>
      <c r="E59" s="157">
        <v>14365</v>
      </c>
      <c r="F59" s="21">
        <f t="shared" ref="F59" si="9">E59-D59</f>
        <v>165</v>
      </c>
      <c r="G59" s="10"/>
    </row>
    <row r="60" spans="1:7" ht="21.75" customHeight="1" thickBot="1" x14ac:dyDescent="0.25">
      <c r="A60" s="826" t="s">
        <v>16</v>
      </c>
      <c r="B60" s="827"/>
      <c r="C60" s="827"/>
      <c r="D60" s="828"/>
      <c r="E60" s="829"/>
      <c r="F60" s="499">
        <f>SUM(F7:F59)</f>
        <v>11360</v>
      </c>
      <c r="G60" s="518">
        <f>F35</f>
        <v>30</v>
      </c>
    </row>
    <row r="61" spans="1:7" ht="24" customHeight="1" thickBot="1" x14ac:dyDescent="0.25">
      <c r="A61" s="500"/>
      <c r="B61" s="501"/>
      <c r="C61" s="820" t="s">
        <v>1033</v>
      </c>
      <c r="D61" s="821"/>
      <c r="E61" s="822"/>
      <c r="F61" s="346">
        <f>SUM('Общ. счетчики'!G20:G21)</f>
        <v>11830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 topLeftCell="A49">
      <selection activeCell="F60" sqref="F60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6"/>
  <sheetViews>
    <sheetView view="pageBreakPreview" zoomScale="120" zoomScaleSheetLayoutView="120" workbookViewId="0">
      <selection activeCell="G199" sqref="G199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0" t="s">
        <v>495</v>
      </c>
      <c r="D1" s="811"/>
      <c r="E1" s="811"/>
    </row>
    <row r="2" spans="1:8" ht="13.5" thickBot="1" x14ac:dyDescent="0.25">
      <c r="A2" s="1" t="s">
        <v>736</v>
      </c>
      <c r="B2" s="1"/>
      <c r="C2" s="1"/>
      <c r="E2" s="837" t="s">
        <v>1993</v>
      </c>
      <c r="F2" s="837"/>
    </row>
    <row r="3" spans="1:8" ht="13.5" customHeight="1" thickBot="1" x14ac:dyDescent="0.25">
      <c r="A3" s="815" t="s">
        <v>1116</v>
      </c>
      <c r="B3" s="813" t="s">
        <v>481</v>
      </c>
      <c r="C3" s="813" t="s">
        <v>1</v>
      </c>
      <c r="D3" s="813" t="s">
        <v>2</v>
      </c>
      <c r="E3" s="813"/>
      <c r="F3" s="813" t="s">
        <v>5</v>
      </c>
    </row>
    <row r="4" spans="1:8" ht="13.5" thickBot="1" x14ac:dyDescent="0.25">
      <c r="A4" s="816"/>
      <c r="B4" s="813"/>
      <c r="C4" s="813"/>
      <c r="D4" s="813"/>
      <c r="E4" s="813"/>
      <c r="F4" s="813"/>
    </row>
    <row r="5" spans="1:8" ht="13.5" thickBot="1" x14ac:dyDescent="0.25">
      <c r="A5" s="817"/>
      <c r="B5" s="813"/>
      <c r="C5" s="813"/>
      <c r="D5" s="109" t="s">
        <v>6</v>
      </c>
      <c r="E5" s="110" t="s">
        <v>7</v>
      </c>
      <c r="F5" s="813"/>
    </row>
    <row r="6" spans="1:8" ht="15" customHeight="1" thickBot="1" x14ac:dyDescent="0.25">
      <c r="A6" s="172" t="s">
        <v>737</v>
      </c>
      <c r="B6" s="614" t="s">
        <v>1174</v>
      </c>
      <c r="C6" s="625" t="s">
        <v>1814</v>
      </c>
      <c r="D6" s="151">
        <v>15390</v>
      </c>
      <c r="E6" s="151">
        <v>15570</v>
      </c>
      <c r="F6" s="151">
        <f>E6-D6</f>
        <v>180</v>
      </c>
      <c r="G6" s="281"/>
    </row>
    <row r="7" spans="1:8" ht="15" customHeight="1" thickBot="1" x14ac:dyDescent="0.25">
      <c r="A7" s="23" t="s">
        <v>738</v>
      </c>
      <c r="B7" s="620" t="s">
        <v>1175</v>
      </c>
      <c r="C7" s="607" t="s">
        <v>1472</v>
      </c>
      <c r="D7" s="173">
        <v>6060</v>
      </c>
      <c r="E7" s="173">
        <v>6095</v>
      </c>
      <c r="F7" s="151">
        <f>E7-D7</f>
        <v>35</v>
      </c>
      <c r="G7" s="282"/>
    </row>
    <row r="8" spans="1:8" ht="15" customHeight="1" thickBot="1" x14ac:dyDescent="0.25">
      <c r="A8" s="23" t="s">
        <v>739</v>
      </c>
      <c r="B8" s="614" t="s">
        <v>1953</v>
      </c>
      <c r="C8" s="624" t="s">
        <v>1815</v>
      </c>
      <c r="D8" s="173">
        <v>20400</v>
      </c>
      <c r="E8" s="173">
        <v>21035</v>
      </c>
      <c r="F8" s="151">
        <f>E8-D8</f>
        <v>635</v>
      </c>
    </row>
    <row r="9" spans="1:8" ht="15" customHeight="1" thickBot="1" x14ac:dyDescent="0.25">
      <c r="A9" s="521" t="s">
        <v>740</v>
      </c>
      <c r="B9" s="620" t="s">
        <v>233</v>
      </c>
      <c r="C9" s="626" t="s">
        <v>1563</v>
      </c>
      <c r="D9" s="173">
        <v>13280</v>
      </c>
      <c r="E9" s="173">
        <v>13505</v>
      </c>
      <c r="F9" s="151">
        <f>E9-D9</f>
        <v>225</v>
      </c>
      <c r="G9" s="517"/>
    </row>
    <row r="10" spans="1:8" ht="15" customHeight="1" thickBot="1" x14ac:dyDescent="0.25">
      <c r="A10" s="160" t="s">
        <v>741</v>
      </c>
      <c r="B10" s="614" t="s">
        <v>1176</v>
      </c>
      <c r="C10" s="624" t="s">
        <v>1816</v>
      </c>
      <c r="D10" s="151">
        <v>23175</v>
      </c>
      <c r="E10" s="151">
        <v>23470</v>
      </c>
      <c r="F10" s="151">
        <f t="shared" ref="F10:F34" si="0">E10-D10</f>
        <v>295</v>
      </c>
      <c r="G10" s="294"/>
    </row>
    <row r="11" spans="1:8" ht="15" customHeight="1" thickBot="1" x14ac:dyDescent="0.25">
      <c r="A11" s="149" t="s">
        <v>742</v>
      </c>
      <c r="B11" s="620" t="s">
        <v>1177</v>
      </c>
      <c r="C11" s="607" t="s">
        <v>1817</v>
      </c>
      <c r="D11" s="173">
        <v>46035</v>
      </c>
      <c r="E11" s="173">
        <v>46100</v>
      </c>
      <c r="F11" s="151">
        <f t="shared" si="0"/>
        <v>65</v>
      </c>
      <c r="G11" s="294"/>
    </row>
    <row r="12" spans="1:8" ht="15" customHeight="1" thickBot="1" x14ac:dyDescent="0.25">
      <c r="A12" s="23" t="s">
        <v>743</v>
      </c>
      <c r="B12" s="614" t="s">
        <v>1178</v>
      </c>
      <c r="C12" s="627" t="s">
        <v>1568</v>
      </c>
      <c r="D12" s="173">
        <v>23160</v>
      </c>
      <c r="E12" s="173">
        <v>23440</v>
      </c>
      <c r="F12" s="151">
        <f t="shared" ref="F12" si="1">E12-D12</f>
        <v>280</v>
      </c>
      <c r="G12" s="517"/>
    </row>
    <row r="13" spans="1:8" ht="15" customHeight="1" thickBot="1" x14ac:dyDescent="0.25">
      <c r="A13" s="23" t="s">
        <v>744</v>
      </c>
      <c r="B13" s="620" t="s">
        <v>1179</v>
      </c>
      <c r="C13" s="626" t="s">
        <v>1818</v>
      </c>
      <c r="D13" s="173">
        <v>14780</v>
      </c>
      <c r="E13" s="173">
        <v>14875</v>
      </c>
      <c r="F13" s="151">
        <f t="shared" si="0"/>
        <v>95</v>
      </c>
    </row>
    <row r="14" spans="1:8" ht="15" customHeight="1" thickBot="1" x14ac:dyDescent="0.25">
      <c r="A14" s="149" t="s">
        <v>745</v>
      </c>
      <c r="B14" s="614" t="s">
        <v>1180</v>
      </c>
      <c r="C14" s="609" t="s">
        <v>2020</v>
      </c>
      <c r="D14" s="173">
        <v>335</v>
      </c>
      <c r="E14" s="173">
        <v>560</v>
      </c>
      <c r="F14" s="575">
        <f>E14-D14</f>
        <v>225</v>
      </c>
      <c r="G14" s="695"/>
    </row>
    <row r="15" spans="1:8" ht="15" customHeight="1" thickBot="1" x14ac:dyDescent="0.25">
      <c r="A15" s="174" t="s">
        <v>746</v>
      </c>
      <c r="B15" s="620" t="s">
        <v>1807</v>
      </c>
      <c r="C15" s="590" t="s">
        <v>1819</v>
      </c>
      <c r="D15" s="151">
        <v>20300</v>
      </c>
      <c r="E15" s="151">
        <v>20300</v>
      </c>
      <c r="F15" s="151">
        <f t="shared" si="0"/>
        <v>0</v>
      </c>
      <c r="G15" s="347">
        <v>160</v>
      </c>
      <c r="H15" s="139"/>
    </row>
    <row r="16" spans="1:8" ht="15" customHeight="1" thickBot="1" x14ac:dyDescent="0.25">
      <c r="A16" s="149" t="s">
        <v>747</v>
      </c>
      <c r="B16" s="614" t="s">
        <v>1181</v>
      </c>
      <c r="C16" s="627" t="s">
        <v>1618</v>
      </c>
      <c r="D16" s="151">
        <v>8240</v>
      </c>
      <c r="E16" s="151">
        <v>8345</v>
      </c>
      <c r="F16" s="151">
        <f t="shared" ref="F16" si="2">E16-D16</f>
        <v>105</v>
      </c>
      <c r="G16" s="126"/>
    </row>
    <row r="17" spans="1:15" ht="15" customHeight="1" thickBot="1" x14ac:dyDescent="0.25">
      <c r="A17" s="23" t="s">
        <v>748</v>
      </c>
      <c r="B17" s="620" t="s">
        <v>1182</v>
      </c>
      <c r="C17" s="626" t="s">
        <v>939</v>
      </c>
      <c r="D17" s="151">
        <v>34045</v>
      </c>
      <c r="E17" s="151">
        <v>34195</v>
      </c>
      <c r="F17" s="151">
        <f t="shared" si="0"/>
        <v>150</v>
      </c>
      <c r="G17" s="238"/>
    </row>
    <row r="18" spans="1:15" ht="15" customHeight="1" thickBot="1" x14ac:dyDescent="0.25">
      <c r="A18" s="149" t="s">
        <v>749</v>
      </c>
      <c r="B18" s="614" t="s">
        <v>1183</v>
      </c>
      <c r="C18" s="627" t="s">
        <v>1597</v>
      </c>
      <c r="D18" s="151">
        <v>20485</v>
      </c>
      <c r="E18" s="151">
        <v>20660</v>
      </c>
      <c r="F18" s="151">
        <f t="shared" ref="F18" si="3">E18-D18</f>
        <v>175</v>
      </c>
    </row>
    <row r="19" spans="1:15" ht="15" customHeight="1" thickBot="1" x14ac:dyDescent="0.25">
      <c r="A19" s="149" t="s">
        <v>750</v>
      </c>
      <c r="B19" s="620" t="s">
        <v>1184</v>
      </c>
      <c r="C19" s="626" t="s">
        <v>1659</v>
      </c>
      <c r="D19" s="151">
        <v>15890</v>
      </c>
      <c r="E19" s="151">
        <v>16230</v>
      </c>
      <c r="F19" s="151">
        <f t="shared" ref="F19" si="4">E19-D19</f>
        <v>340</v>
      </c>
      <c r="G19" s="571"/>
    </row>
    <row r="20" spans="1:15" ht="15" customHeight="1" thickBot="1" x14ac:dyDescent="0.25">
      <c r="A20" s="23" t="s">
        <v>751</v>
      </c>
      <c r="B20" s="614" t="s">
        <v>1185</v>
      </c>
      <c r="C20" s="627" t="s">
        <v>1727</v>
      </c>
      <c r="D20" s="151">
        <v>57940</v>
      </c>
      <c r="E20" s="151">
        <v>58370</v>
      </c>
      <c r="F20" s="151">
        <f t="shared" si="0"/>
        <v>430</v>
      </c>
      <c r="G20" s="184"/>
    </row>
    <row r="21" spans="1:15" ht="15" customHeight="1" thickBot="1" x14ac:dyDescent="0.25">
      <c r="A21" s="149" t="s">
        <v>752</v>
      </c>
      <c r="B21" s="620" t="s">
        <v>1186</v>
      </c>
      <c r="C21" s="626" t="s">
        <v>940</v>
      </c>
      <c r="D21" s="151">
        <v>72040</v>
      </c>
      <c r="E21" s="151">
        <v>72190</v>
      </c>
      <c r="F21" s="151">
        <f t="shared" si="0"/>
        <v>150</v>
      </c>
      <c r="G21" s="32"/>
    </row>
    <row r="22" spans="1:15" ht="15" customHeight="1" thickBot="1" x14ac:dyDescent="0.25">
      <c r="A22" s="149" t="s">
        <v>753</v>
      </c>
      <c r="B22" s="614" t="s">
        <v>1187</v>
      </c>
      <c r="C22" s="627" t="s">
        <v>1820</v>
      </c>
      <c r="D22" s="151">
        <v>56510</v>
      </c>
      <c r="E22" s="151">
        <v>56630</v>
      </c>
      <c r="F22" s="151">
        <f t="shared" si="0"/>
        <v>120</v>
      </c>
      <c r="G22" s="32"/>
    </row>
    <row r="23" spans="1:15" ht="15" customHeight="1" thickBot="1" x14ac:dyDescent="0.25">
      <c r="A23" s="149" t="s">
        <v>754</v>
      </c>
      <c r="B23" s="620" t="s">
        <v>1188</v>
      </c>
      <c r="C23" s="626" t="s">
        <v>1821</v>
      </c>
      <c r="D23" s="151">
        <v>12960</v>
      </c>
      <c r="E23" s="151">
        <v>13170</v>
      </c>
      <c r="F23" s="151">
        <f t="shared" si="0"/>
        <v>210</v>
      </c>
      <c r="G23" s="32"/>
    </row>
    <row r="24" spans="1:15" ht="15" customHeight="1" thickBot="1" x14ac:dyDescent="0.25">
      <c r="A24" s="149" t="s">
        <v>1551</v>
      </c>
      <c r="B24" s="614" t="s">
        <v>1189</v>
      </c>
      <c r="C24" s="627" t="s">
        <v>1539</v>
      </c>
      <c r="D24" s="151">
        <v>9450</v>
      </c>
      <c r="E24" s="151">
        <v>9580</v>
      </c>
      <c r="F24" s="151">
        <f t="shared" ref="F24" si="5">E24-D24</f>
        <v>130</v>
      </c>
      <c r="G24" s="126"/>
    </row>
    <row r="25" spans="1:15" ht="15" customHeight="1" thickBot="1" x14ac:dyDescent="0.25">
      <c r="A25" s="149" t="s">
        <v>755</v>
      </c>
      <c r="B25" s="620" t="s">
        <v>1190</v>
      </c>
      <c r="C25" s="607" t="s">
        <v>1822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4" t="s">
        <v>1191</v>
      </c>
      <c r="C26" s="608" t="s">
        <v>1388</v>
      </c>
      <c r="D26" s="151">
        <v>9805</v>
      </c>
      <c r="E26" s="151">
        <v>9895</v>
      </c>
      <c r="F26" s="151">
        <f>E26-D26</f>
        <v>90</v>
      </c>
      <c r="G26" s="351"/>
    </row>
    <row r="27" spans="1:15" ht="15" customHeight="1" thickBot="1" x14ac:dyDescent="0.25">
      <c r="A27" s="149" t="s">
        <v>757</v>
      </c>
      <c r="B27" s="632" t="s">
        <v>1680</v>
      </c>
      <c r="C27" s="691" t="s">
        <v>1969</v>
      </c>
      <c r="D27" s="151">
        <v>6370</v>
      </c>
      <c r="E27" s="151">
        <v>6590</v>
      </c>
      <c r="F27" s="151">
        <f t="shared" ref="F27" si="6">E27-D27</f>
        <v>220</v>
      </c>
      <c r="G27" s="178"/>
      <c r="O27" s="658"/>
    </row>
    <row r="28" spans="1:15" ht="15" customHeight="1" thickBot="1" x14ac:dyDescent="0.25">
      <c r="A28" s="23" t="s">
        <v>758</v>
      </c>
      <c r="B28" s="690" t="s">
        <v>1192</v>
      </c>
      <c r="C28" s="595" t="s">
        <v>1514</v>
      </c>
      <c r="D28" s="151">
        <v>7985</v>
      </c>
      <c r="E28" s="151">
        <v>8185</v>
      </c>
      <c r="F28" s="151">
        <f t="shared" ref="F28" si="7">E28-D28</f>
        <v>200</v>
      </c>
      <c r="G28" s="143" t="s">
        <v>1513</v>
      </c>
    </row>
    <row r="29" spans="1:15" ht="15" customHeight="1" thickBot="1" x14ac:dyDescent="0.25">
      <c r="A29" s="149" t="s">
        <v>759</v>
      </c>
      <c r="B29" s="620" t="s">
        <v>1808</v>
      </c>
      <c r="C29" s="607" t="s">
        <v>1624</v>
      </c>
      <c r="D29" s="22">
        <v>26175</v>
      </c>
      <c r="E29" s="22">
        <v>26770</v>
      </c>
      <c r="F29" s="151">
        <f t="shared" ref="F29" si="8">E29-D29</f>
        <v>595</v>
      </c>
      <c r="G29" s="178" t="s">
        <v>1625</v>
      </c>
    </row>
    <row r="30" spans="1:15" ht="15" customHeight="1" thickBot="1" x14ac:dyDescent="0.25">
      <c r="A30" s="149" t="s">
        <v>760</v>
      </c>
      <c r="B30" s="614" t="s">
        <v>1193</v>
      </c>
      <c r="C30" s="608" t="s">
        <v>996</v>
      </c>
      <c r="D30" s="22">
        <v>64760</v>
      </c>
      <c r="E30" s="22">
        <v>65075</v>
      </c>
      <c r="F30" s="151">
        <f t="shared" si="0"/>
        <v>315</v>
      </c>
      <c r="G30" s="143" t="s">
        <v>995</v>
      </c>
    </row>
    <row r="31" spans="1:15" ht="15" customHeight="1" thickBot="1" x14ac:dyDescent="0.25">
      <c r="A31" s="149" t="s">
        <v>761</v>
      </c>
      <c r="B31" s="620" t="s">
        <v>1260</v>
      </c>
      <c r="C31" s="594" t="s">
        <v>1459</v>
      </c>
      <c r="D31" s="22">
        <v>22385</v>
      </c>
      <c r="E31" s="22">
        <v>22685</v>
      </c>
      <c r="F31" s="151">
        <f t="shared" ref="F31" si="9">E31-D31</f>
        <v>300</v>
      </c>
      <c r="G31" s="180"/>
    </row>
    <row r="32" spans="1:15" ht="15" customHeight="1" thickBot="1" x14ac:dyDescent="0.25">
      <c r="A32" s="23" t="s">
        <v>762</v>
      </c>
      <c r="B32" s="614" t="s">
        <v>1194</v>
      </c>
      <c r="C32" s="608" t="s">
        <v>1823</v>
      </c>
      <c r="D32" s="151">
        <v>20190</v>
      </c>
      <c r="E32" s="151">
        <v>20360</v>
      </c>
      <c r="F32" s="151">
        <f t="shared" si="0"/>
        <v>170</v>
      </c>
      <c r="G32" s="139"/>
    </row>
    <row r="33" spans="1:7" ht="15" customHeight="1" thickBot="1" x14ac:dyDescent="0.25">
      <c r="A33" s="174" t="s">
        <v>763</v>
      </c>
      <c r="B33" s="620" t="s">
        <v>1195</v>
      </c>
      <c r="C33" s="607" t="s">
        <v>1031</v>
      </c>
      <c r="D33" s="151">
        <v>56440</v>
      </c>
      <c r="E33" s="151">
        <v>56580</v>
      </c>
      <c r="F33" s="151">
        <f t="shared" si="0"/>
        <v>140</v>
      </c>
      <c r="G33" s="182" t="s">
        <v>942</v>
      </c>
    </row>
    <row r="34" spans="1:7" ht="15" customHeight="1" thickBot="1" x14ac:dyDescent="0.25">
      <c r="A34" s="23" t="s">
        <v>764</v>
      </c>
      <c r="B34" s="614" t="s">
        <v>1351</v>
      </c>
      <c r="C34" s="598" t="s">
        <v>1642</v>
      </c>
      <c r="D34" s="22">
        <v>14890</v>
      </c>
      <c r="E34" s="22">
        <v>15025</v>
      </c>
      <c r="F34" s="151">
        <f t="shared" si="0"/>
        <v>135</v>
      </c>
      <c r="G34" s="322"/>
    </row>
    <row r="35" spans="1:7" ht="15" customHeight="1" thickBot="1" x14ac:dyDescent="0.25">
      <c r="A35" s="149" t="s">
        <v>765</v>
      </c>
      <c r="B35" s="620" t="s">
        <v>1809</v>
      </c>
      <c r="C35" s="607" t="s">
        <v>1824</v>
      </c>
      <c r="D35" s="22">
        <v>11640</v>
      </c>
      <c r="E35" s="22">
        <v>11780</v>
      </c>
      <c r="F35" s="151">
        <f>E35-D35</f>
        <v>140</v>
      </c>
      <c r="G35" s="180"/>
    </row>
    <row r="36" spans="1:7" ht="15" customHeight="1" thickBot="1" x14ac:dyDescent="0.25">
      <c r="A36" s="23" t="s">
        <v>766</v>
      </c>
      <c r="B36" s="614" t="s">
        <v>1196</v>
      </c>
      <c r="C36" s="608" t="s">
        <v>1032</v>
      </c>
      <c r="D36" s="22">
        <v>72505</v>
      </c>
      <c r="E36" s="22">
        <v>72725</v>
      </c>
      <c r="F36" s="151">
        <f t="shared" ref="F36:F50" si="10">E36-D36</f>
        <v>220</v>
      </c>
      <c r="G36" s="183"/>
    </row>
    <row r="37" spans="1:7" ht="15" customHeight="1" thickBot="1" x14ac:dyDescent="0.25">
      <c r="A37" s="149" t="s">
        <v>767</v>
      </c>
      <c r="B37" s="620" t="s">
        <v>1197</v>
      </c>
      <c r="C37" s="607" t="s">
        <v>1825</v>
      </c>
      <c r="D37" s="22">
        <v>29350</v>
      </c>
      <c r="E37" s="22">
        <v>29605</v>
      </c>
      <c r="F37" s="151">
        <f t="shared" si="10"/>
        <v>255</v>
      </c>
      <c r="G37" s="229"/>
    </row>
    <row r="38" spans="1:7" ht="15" customHeight="1" thickBot="1" x14ac:dyDescent="0.25">
      <c r="A38" s="23" t="s">
        <v>768</v>
      </c>
      <c r="B38" s="614" t="s">
        <v>1198</v>
      </c>
      <c r="C38" s="608" t="s">
        <v>769</v>
      </c>
      <c r="D38" s="22">
        <v>95450</v>
      </c>
      <c r="E38" s="22">
        <v>95795</v>
      </c>
      <c r="F38" s="151">
        <f t="shared" si="10"/>
        <v>345</v>
      </c>
      <c r="G38" s="180"/>
    </row>
    <row r="39" spans="1:7" ht="15" customHeight="1" thickBot="1" x14ac:dyDescent="0.25">
      <c r="A39" s="149" t="s">
        <v>770</v>
      </c>
      <c r="B39" s="620" t="s">
        <v>1199</v>
      </c>
      <c r="C39" s="626" t="s">
        <v>1619</v>
      </c>
      <c r="D39" s="151">
        <v>14065</v>
      </c>
      <c r="E39" s="151">
        <v>14360</v>
      </c>
      <c r="F39" s="151">
        <f t="shared" ref="F39" si="11">E39-D39</f>
        <v>295</v>
      </c>
      <c r="G39" s="178"/>
    </row>
    <row r="40" spans="1:7" ht="13.5" customHeight="1" thickBot="1" x14ac:dyDescent="0.25">
      <c r="A40" s="23" t="s">
        <v>771</v>
      </c>
      <c r="B40" s="614" t="s">
        <v>1200</v>
      </c>
      <c r="C40" s="601" t="s">
        <v>772</v>
      </c>
      <c r="D40" s="151">
        <v>66555</v>
      </c>
      <c r="E40" s="151">
        <v>66775</v>
      </c>
      <c r="F40" s="151">
        <f t="shared" si="10"/>
        <v>220</v>
      </c>
      <c r="G40" s="180"/>
    </row>
    <row r="41" spans="1:7" ht="14.25" customHeight="1" thickBot="1" x14ac:dyDescent="0.25">
      <c r="A41" s="149" t="s">
        <v>773</v>
      </c>
      <c r="B41" s="630" t="s">
        <v>1201</v>
      </c>
      <c r="C41" s="602" t="s">
        <v>1826</v>
      </c>
      <c r="D41" s="151">
        <v>20770</v>
      </c>
      <c r="E41" s="151">
        <v>20905</v>
      </c>
      <c r="F41" s="151">
        <f>E41-D41</f>
        <v>135</v>
      </c>
      <c r="G41" s="180"/>
    </row>
    <row r="42" spans="1:7" ht="15" customHeight="1" thickBot="1" x14ac:dyDescent="0.25">
      <c r="A42" s="155" t="s">
        <v>774</v>
      </c>
      <c r="B42" s="614" t="s">
        <v>1202</v>
      </c>
      <c r="C42" s="601" t="s">
        <v>1827</v>
      </c>
      <c r="D42" s="151">
        <v>110200</v>
      </c>
      <c r="E42" s="151">
        <v>110325</v>
      </c>
      <c r="F42" s="151">
        <f t="shared" si="10"/>
        <v>125</v>
      </c>
      <c r="G42" s="181" t="s">
        <v>775</v>
      </c>
    </row>
    <row r="43" spans="1:7" ht="15" customHeight="1" thickBot="1" x14ac:dyDescent="0.25">
      <c r="A43" s="149" t="s">
        <v>776</v>
      </c>
      <c r="B43" s="620" t="s">
        <v>1203</v>
      </c>
      <c r="C43" s="602" t="s">
        <v>1464</v>
      </c>
      <c r="D43" s="151">
        <v>15685</v>
      </c>
      <c r="E43" s="151">
        <v>15895</v>
      </c>
      <c r="F43" s="151">
        <f t="shared" ref="F43" si="12">E43-D43</f>
        <v>210</v>
      </c>
      <c r="G43" s="180"/>
    </row>
    <row r="44" spans="1:7" ht="15" customHeight="1" thickBot="1" x14ac:dyDescent="0.25">
      <c r="A44" s="149" t="s">
        <v>777</v>
      </c>
      <c r="B44" s="614" t="s">
        <v>1810</v>
      </c>
      <c r="C44" s="608" t="s">
        <v>997</v>
      </c>
      <c r="D44" s="22">
        <v>23760</v>
      </c>
      <c r="E44" s="22">
        <v>23780</v>
      </c>
      <c r="F44" s="151">
        <f t="shared" si="10"/>
        <v>20</v>
      </c>
      <c r="G44" s="143" t="s">
        <v>995</v>
      </c>
    </row>
    <row r="45" spans="1:7" ht="15" customHeight="1" thickBot="1" x14ac:dyDescent="0.25">
      <c r="A45" s="149" t="s">
        <v>778</v>
      </c>
      <c r="B45" s="620" t="s">
        <v>1204</v>
      </c>
      <c r="C45" s="626" t="s">
        <v>1641</v>
      </c>
      <c r="D45" s="151">
        <v>21785</v>
      </c>
      <c r="E45" s="151">
        <v>22005</v>
      </c>
      <c r="F45" s="151">
        <f t="shared" si="10"/>
        <v>220</v>
      </c>
      <c r="G45" s="308"/>
    </row>
    <row r="46" spans="1:7" ht="15" customHeight="1" thickBot="1" x14ac:dyDescent="0.25">
      <c r="A46" s="23" t="s">
        <v>779</v>
      </c>
      <c r="B46" s="614" t="s">
        <v>1205</v>
      </c>
      <c r="C46" s="607" t="s">
        <v>1995</v>
      </c>
      <c r="D46" s="158">
        <v>1335</v>
      </c>
      <c r="E46" s="158">
        <v>1460</v>
      </c>
      <c r="F46" s="151">
        <f t="shared" ref="F46" si="13">E46-D46</f>
        <v>125</v>
      </c>
      <c r="G46" s="686"/>
    </row>
    <row r="47" spans="1:7" ht="15" customHeight="1" thickBot="1" x14ac:dyDescent="0.25">
      <c r="A47" s="158" t="s">
        <v>780</v>
      </c>
      <c r="B47" s="620" t="s">
        <v>1206</v>
      </c>
      <c r="C47" s="719" t="s">
        <v>1657</v>
      </c>
      <c r="D47" s="158">
        <v>14105</v>
      </c>
      <c r="E47" s="158">
        <v>14410</v>
      </c>
      <c r="F47" s="151">
        <f t="shared" ref="F47" si="14">E47-D47</f>
        <v>305</v>
      </c>
      <c r="G47" s="180"/>
    </row>
    <row r="48" spans="1:7" ht="15" customHeight="1" thickBot="1" x14ac:dyDescent="0.25">
      <c r="A48" s="22">
        <v>43</v>
      </c>
      <c r="B48" s="614" t="s">
        <v>1207</v>
      </c>
      <c r="C48" s="595" t="s">
        <v>1828</v>
      </c>
      <c r="D48" s="158">
        <v>27355</v>
      </c>
      <c r="E48" s="158">
        <v>27525</v>
      </c>
      <c r="F48" s="151">
        <f t="shared" si="10"/>
        <v>170</v>
      </c>
      <c r="G48" s="315"/>
    </row>
    <row r="49" spans="1:15" ht="15.75" customHeight="1" thickBot="1" x14ac:dyDescent="0.25">
      <c r="A49" s="22">
        <v>44</v>
      </c>
      <c r="B49" s="620" t="s">
        <v>1208</v>
      </c>
      <c r="C49" s="602" t="s">
        <v>1829</v>
      </c>
      <c r="D49" s="151">
        <v>36225</v>
      </c>
      <c r="E49" s="151">
        <v>36470</v>
      </c>
      <c r="F49" s="151">
        <f t="shared" si="10"/>
        <v>245</v>
      </c>
      <c r="G49" s="506"/>
      <c r="M49" t="s">
        <v>1353</v>
      </c>
    </row>
    <row r="50" spans="1:15" ht="15" customHeight="1" thickBot="1" x14ac:dyDescent="0.25">
      <c r="A50" s="21">
        <v>45</v>
      </c>
      <c r="B50" s="614" t="s">
        <v>1209</v>
      </c>
      <c r="C50" s="608" t="s">
        <v>1830</v>
      </c>
      <c r="D50" s="22">
        <v>21515</v>
      </c>
      <c r="E50" s="22">
        <v>21640</v>
      </c>
      <c r="F50" s="151">
        <f t="shared" si="10"/>
        <v>125</v>
      </c>
      <c r="G50" s="180"/>
    </row>
    <row r="51" spans="1:15" ht="15" customHeight="1" thickBot="1" x14ac:dyDescent="0.25">
      <c r="A51" s="30" t="s">
        <v>781</v>
      </c>
      <c r="B51" s="620" t="s">
        <v>1811</v>
      </c>
      <c r="C51" s="607" t="s">
        <v>1984</v>
      </c>
      <c r="D51" s="151">
        <v>4380</v>
      </c>
      <c r="E51" s="151">
        <v>4665</v>
      </c>
      <c r="F51" s="151">
        <f t="shared" ref="F51" si="15">E51-D51</f>
        <v>285</v>
      </c>
      <c r="G51" s="695"/>
    </row>
    <row r="52" spans="1:15" ht="16.5" customHeight="1" thickBot="1" x14ac:dyDescent="0.25">
      <c r="A52" s="21">
        <v>47</v>
      </c>
      <c r="B52" s="614" t="s">
        <v>1068</v>
      </c>
      <c r="C52" s="608" t="s">
        <v>1831</v>
      </c>
      <c r="D52" s="151">
        <v>24270</v>
      </c>
      <c r="E52" s="151">
        <v>24485</v>
      </c>
      <c r="F52" s="151">
        <f t="shared" ref="F52:F72" si="16">E52-D52</f>
        <v>215</v>
      </c>
      <c r="G52" s="182" t="s">
        <v>782</v>
      </c>
    </row>
    <row r="53" spans="1:15" ht="15" customHeight="1" thickBot="1" x14ac:dyDescent="0.25">
      <c r="A53" s="22">
        <v>48</v>
      </c>
      <c r="B53" s="620" t="s">
        <v>1210</v>
      </c>
      <c r="C53" s="602" t="s">
        <v>1832</v>
      </c>
      <c r="D53" s="151">
        <v>37375</v>
      </c>
      <c r="E53" s="151">
        <v>37455</v>
      </c>
      <c r="F53" s="151">
        <f t="shared" si="16"/>
        <v>80</v>
      </c>
    </row>
    <row r="54" spans="1:15" ht="15" customHeight="1" thickBot="1" x14ac:dyDescent="0.25">
      <c r="A54" s="21">
        <v>49</v>
      </c>
      <c r="B54" s="614" t="s">
        <v>1812</v>
      </c>
      <c r="C54" s="595" t="s">
        <v>1833</v>
      </c>
      <c r="D54" s="151">
        <v>45445</v>
      </c>
      <c r="E54" s="151">
        <v>45795</v>
      </c>
      <c r="F54" s="151">
        <f t="shared" si="16"/>
        <v>350</v>
      </c>
    </row>
    <row r="55" spans="1:15" ht="15" customHeight="1" thickBot="1" x14ac:dyDescent="0.25">
      <c r="A55" s="22">
        <v>50</v>
      </c>
      <c r="B55" s="614" t="s">
        <v>1211</v>
      </c>
      <c r="C55" s="594" t="s">
        <v>1834</v>
      </c>
      <c r="D55" s="151">
        <v>11050</v>
      </c>
      <c r="E55" s="151">
        <v>11285</v>
      </c>
      <c r="F55" s="151">
        <f t="shared" si="16"/>
        <v>235</v>
      </c>
      <c r="G55" s="32"/>
    </row>
    <row r="56" spans="1:15" ht="15.75" customHeight="1" thickBot="1" x14ac:dyDescent="0.25">
      <c r="A56" s="141" t="s">
        <v>783</v>
      </c>
      <c r="B56" s="614" t="s">
        <v>1212</v>
      </c>
      <c r="C56" s="593" t="s">
        <v>1835</v>
      </c>
      <c r="D56" s="275">
        <v>272360</v>
      </c>
      <c r="E56" s="275">
        <v>273440</v>
      </c>
      <c r="F56" s="22">
        <f t="shared" si="16"/>
        <v>1080</v>
      </c>
    </row>
    <row r="57" spans="1:15" ht="15" customHeight="1" thickBot="1" x14ac:dyDescent="0.25">
      <c r="A57" s="23" t="s">
        <v>784</v>
      </c>
      <c r="B57" s="620" t="s">
        <v>1213</v>
      </c>
      <c r="C57" s="592" t="s">
        <v>1836</v>
      </c>
      <c r="D57" s="151">
        <v>34565</v>
      </c>
      <c r="E57" s="151">
        <v>35175</v>
      </c>
      <c r="F57" s="151">
        <f t="shared" si="16"/>
        <v>610</v>
      </c>
    </row>
    <row r="58" spans="1:15" ht="15" customHeight="1" thickBot="1" x14ac:dyDescent="0.25">
      <c r="A58" s="160" t="s">
        <v>785</v>
      </c>
      <c r="B58" s="614" t="s">
        <v>1214</v>
      </c>
      <c r="C58" s="592" t="s">
        <v>1965</v>
      </c>
      <c r="D58" s="25">
        <v>13655</v>
      </c>
      <c r="E58" s="25">
        <v>14165</v>
      </c>
      <c r="F58" s="151">
        <f t="shared" ref="F58" si="17">E58-D58</f>
        <v>510</v>
      </c>
      <c r="G58" s="296"/>
      <c r="O58" s="106"/>
    </row>
    <row r="59" spans="1:15" ht="15" customHeight="1" thickBot="1" x14ac:dyDescent="0.25">
      <c r="A59" s="160" t="s">
        <v>786</v>
      </c>
      <c r="B59" s="620" t="s">
        <v>2029</v>
      </c>
      <c r="C59" s="592" t="s">
        <v>1837</v>
      </c>
      <c r="D59" s="25"/>
      <c r="E59" s="25"/>
      <c r="F59" s="563">
        <v>96</v>
      </c>
      <c r="G59" s="178">
        <v>67205</v>
      </c>
    </row>
    <row r="60" spans="1:15" ht="15" customHeight="1" thickBot="1" x14ac:dyDescent="0.25">
      <c r="A60" s="160" t="s">
        <v>787</v>
      </c>
      <c r="B60" s="614" t="s">
        <v>1215</v>
      </c>
      <c r="C60" s="595" t="s">
        <v>1838</v>
      </c>
      <c r="D60" s="575"/>
      <c r="E60" s="575"/>
      <c r="F60" s="563">
        <v>176</v>
      </c>
      <c r="G60" s="695">
        <v>37120</v>
      </c>
    </row>
    <row r="61" spans="1:15" ht="15" customHeight="1" thickBot="1" x14ac:dyDescent="0.25">
      <c r="A61" s="23" t="s">
        <v>789</v>
      </c>
      <c r="B61" s="620" t="s">
        <v>1216</v>
      </c>
      <c r="C61" s="594" t="s">
        <v>1938</v>
      </c>
      <c r="D61" s="21">
        <v>4890</v>
      </c>
      <c r="E61" s="21">
        <v>5075</v>
      </c>
      <c r="F61" s="151">
        <f t="shared" ref="F61" si="18">E61-D61</f>
        <v>185</v>
      </c>
      <c r="G61" s="182" t="s">
        <v>788</v>
      </c>
    </row>
    <row r="62" spans="1:15" ht="15" customHeight="1" thickBot="1" x14ac:dyDescent="0.25">
      <c r="A62" s="23" t="s">
        <v>790</v>
      </c>
      <c r="B62" s="614" t="s">
        <v>1217</v>
      </c>
      <c r="C62" s="595" t="s">
        <v>1460</v>
      </c>
      <c r="D62" s="21">
        <v>9865</v>
      </c>
      <c r="E62" s="21">
        <v>10020</v>
      </c>
      <c r="F62" s="151">
        <f t="shared" ref="F62" si="19">E62-D62</f>
        <v>155</v>
      </c>
      <c r="G62" s="180"/>
    </row>
    <row r="63" spans="1:15" ht="15" customHeight="1" thickBot="1" x14ac:dyDescent="0.25">
      <c r="A63" s="23" t="s">
        <v>791</v>
      </c>
      <c r="B63" s="614" t="s">
        <v>1218</v>
      </c>
      <c r="C63" s="629" t="s">
        <v>1985</v>
      </c>
      <c r="D63" s="22">
        <v>2840</v>
      </c>
      <c r="E63" s="22">
        <v>2995</v>
      </c>
      <c r="F63" s="151">
        <f t="shared" ref="F63" si="20">E63-D63</f>
        <v>155</v>
      </c>
      <c r="G63" s="695"/>
    </row>
    <row r="64" spans="1:15" ht="15" customHeight="1" thickBot="1" x14ac:dyDescent="0.25">
      <c r="A64" s="149" t="s">
        <v>792</v>
      </c>
      <c r="B64" s="614" t="s">
        <v>1813</v>
      </c>
      <c r="C64" s="593" t="s">
        <v>1839</v>
      </c>
      <c r="D64" s="22">
        <v>21545</v>
      </c>
      <c r="E64" s="22">
        <v>21760</v>
      </c>
      <c r="F64" s="151">
        <f t="shared" si="16"/>
        <v>215</v>
      </c>
      <c r="G64" s="180"/>
    </row>
    <row r="65" spans="1:15" ht="15" customHeight="1" thickBot="1" x14ac:dyDescent="0.25">
      <c r="A65" s="149" t="s">
        <v>1601</v>
      </c>
      <c r="B65" s="620" t="s">
        <v>1219</v>
      </c>
      <c r="C65" s="592" t="s">
        <v>1598</v>
      </c>
      <c r="D65" s="275">
        <v>7880</v>
      </c>
      <c r="E65" s="275">
        <v>7990</v>
      </c>
      <c r="F65" s="151">
        <f t="shared" ref="F65" si="21">E65-D65</f>
        <v>110</v>
      </c>
      <c r="G65" s="126"/>
    </row>
    <row r="66" spans="1:15" ht="15" customHeight="1" thickBot="1" x14ac:dyDescent="0.25">
      <c r="A66" s="149" t="s">
        <v>793</v>
      </c>
      <c r="B66" s="614" t="s">
        <v>1220</v>
      </c>
      <c r="C66" s="608" t="s">
        <v>1840</v>
      </c>
      <c r="D66" s="275">
        <v>25260</v>
      </c>
      <c r="E66" s="275">
        <v>25480</v>
      </c>
      <c r="F66" s="151">
        <f t="shared" si="16"/>
        <v>220</v>
      </c>
      <c r="G66" s="228"/>
    </row>
    <row r="67" spans="1:15" ht="15" customHeight="1" thickBot="1" x14ac:dyDescent="0.25">
      <c r="A67" s="149" t="s">
        <v>794</v>
      </c>
      <c r="B67" s="620" t="s">
        <v>1221</v>
      </c>
      <c r="C67" s="592" t="s">
        <v>1585</v>
      </c>
      <c r="D67" s="275">
        <v>37215</v>
      </c>
      <c r="E67" s="275">
        <v>38340</v>
      </c>
      <c r="F67" s="151">
        <f t="shared" ref="F67" si="22">E67-D67</f>
        <v>1125</v>
      </c>
      <c r="G67" s="229"/>
    </row>
    <row r="68" spans="1:15" ht="15" customHeight="1" thickBot="1" x14ac:dyDescent="0.25">
      <c r="A68" s="223" t="s">
        <v>795</v>
      </c>
      <c r="B68" s="614" t="s">
        <v>1222</v>
      </c>
      <c r="C68" s="603" t="s">
        <v>1663</v>
      </c>
      <c r="D68" s="151">
        <v>7035</v>
      </c>
      <c r="E68" s="151">
        <v>7260</v>
      </c>
      <c r="F68" s="151">
        <f t="shared" ref="F68" si="23">E68-D68</f>
        <v>225</v>
      </c>
      <c r="G68" s="126"/>
    </row>
    <row r="69" spans="1:15" ht="15" customHeight="1" thickBot="1" x14ac:dyDescent="0.25">
      <c r="A69" s="171" t="s">
        <v>796</v>
      </c>
      <c r="B69" s="620" t="s">
        <v>1223</v>
      </c>
      <c r="C69" s="597" t="s">
        <v>2021</v>
      </c>
      <c r="D69" s="151">
        <v>2365</v>
      </c>
      <c r="E69" s="151">
        <v>2860</v>
      </c>
      <c r="F69" s="575">
        <f>E69-D69</f>
        <v>495</v>
      </c>
      <c r="G69" s="695"/>
    </row>
    <row r="70" spans="1:15" ht="15" customHeight="1" thickBot="1" x14ac:dyDescent="0.25">
      <c r="A70" s="149" t="s">
        <v>797</v>
      </c>
      <c r="B70" s="614" t="s">
        <v>1224</v>
      </c>
      <c r="C70" s="608" t="s">
        <v>1001</v>
      </c>
      <c r="D70" s="154">
        <v>20975</v>
      </c>
      <c r="E70" s="154">
        <v>21030</v>
      </c>
      <c r="F70" s="151">
        <f t="shared" si="16"/>
        <v>55</v>
      </c>
      <c r="G70" s="143" t="s">
        <v>1002</v>
      </c>
    </row>
    <row r="71" spans="1:15" ht="15" customHeight="1" thickBot="1" x14ac:dyDescent="0.25">
      <c r="A71" s="149" t="s">
        <v>798</v>
      </c>
      <c r="B71" s="620" t="s">
        <v>1225</v>
      </c>
      <c r="C71" s="592" t="s">
        <v>799</v>
      </c>
      <c r="D71" s="21">
        <v>37690</v>
      </c>
      <c r="E71" s="21">
        <v>37875</v>
      </c>
      <c r="F71" s="151">
        <f t="shared" si="16"/>
        <v>185</v>
      </c>
    </row>
    <row r="72" spans="1:15" ht="14.25" customHeight="1" thickBot="1" x14ac:dyDescent="0.25">
      <c r="A72" s="149" t="s">
        <v>800</v>
      </c>
      <c r="B72" s="614" t="s">
        <v>1226</v>
      </c>
      <c r="C72" s="608" t="s">
        <v>1841</v>
      </c>
      <c r="D72" s="22">
        <v>34915</v>
      </c>
      <c r="E72" s="22">
        <v>35125</v>
      </c>
      <c r="F72" s="151">
        <f t="shared" si="16"/>
        <v>210</v>
      </c>
      <c r="G72" s="315"/>
    </row>
    <row r="73" spans="1:15" ht="15" customHeight="1" thickBot="1" x14ac:dyDescent="0.25">
      <c r="A73" s="149" t="s">
        <v>801</v>
      </c>
      <c r="B73" s="614" t="s">
        <v>1227</v>
      </c>
      <c r="C73" s="607" t="s">
        <v>1532</v>
      </c>
      <c r="D73" s="22">
        <v>4450</v>
      </c>
      <c r="E73" s="22">
        <v>4580</v>
      </c>
      <c r="F73" s="151">
        <f t="shared" ref="F73" si="24">E73-D73</f>
        <v>130</v>
      </c>
    </row>
    <row r="74" spans="1:15" ht="15" customHeight="1" thickBot="1" x14ac:dyDescent="0.25">
      <c r="A74" s="149" t="s">
        <v>1549</v>
      </c>
      <c r="B74" s="715" t="s">
        <v>1228</v>
      </c>
      <c r="C74" s="149" t="s">
        <v>1959</v>
      </c>
      <c r="D74" s="22">
        <v>10920</v>
      </c>
      <c r="E74" s="22">
        <v>11420</v>
      </c>
      <c r="F74" s="151">
        <f t="shared" ref="F74" si="25">E74-D74</f>
        <v>500</v>
      </c>
      <c r="G74" s="838" t="s">
        <v>1960</v>
      </c>
      <c r="H74" s="839"/>
      <c r="I74" s="839"/>
      <c r="J74" s="839"/>
      <c r="K74" s="839"/>
      <c r="L74" s="839"/>
      <c r="M74" s="839"/>
      <c r="N74" s="839"/>
      <c r="O74" s="839"/>
    </row>
    <row r="75" spans="1:15" ht="15" customHeight="1" thickBot="1" x14ac:dyDescent="0.25">
      <c r="A75" s="149" t="s">
        <v>802</v>
      </c>
      <c r="B75" s="632" t="s">
        <v>1229</v>
      </c>
      <c r="C75" s="607" t="s">
        <v>1847</v>
      </c>
      <c r="D75" s="275"/>
      <c r="E75" s="275"/>
      <c r="F75" s="781">
        <v>234</v>
      </c>
      <c r="G75" s="779" t="s">
        <v>2034</v>
      </c>
      <c r="O75" t="s">
        <v>2035</v>
      </c>
    </row>
    <row r="76" spans="1:15" ht="15" customHeight="1" thickBot="1" x14ac:dyDescent="0.25">
      <c r="A76" s="149"/>
      <c r="B76" s="632" t="s">
        <v>1229</v>
      </c>
      <c r="C76" s="607" t="s">
        <v>2033</v>
      </c>
      <c r="D76" s="275">
        <v>0</v>
      </c>
      <c r="E76" s="275">
        <v>25</v>
      </c>
      <c r="F76" s="151">
        <f t="shared" ref="F76" si="26">E76-D76</f>
        <v>25</v>
      </c>
      <c r="G76" s="778"/>
    </row>
    <row r="77" spans="1:15" ht="15" customHeight="1" thickBot="1" x14ac:dyDescent="0.25">
      <c r="A77" s="23" t="s">
        <v>803</v>
      </c>
      <c r="B77" s="620" t="s">
        <v>1230</v>
      </c>
      <c r="C77" s="607" t="s">
        <v>1848</v>
      </c>
      <c r="D77" s="22">
        <v>64345</v>
      </c>
      <c r="E77" s="22">
        <v>65075</v>
      </c>
      <c r="F77" s="151">
        <f>E77-D77</f>
        <v>730</v>
      </c>
      <c r="G77" s="348"/>
    </row>
    <row r="78" spans="1:15" ht="15" customHeight="1" thickBot="1" x14ac:dyDescent="0.25">
      <c r="A78" s="149" t="s">
        <v>804</v>
      </c>
      <c r="B78" s="614" t="s">
        <v>1384</v>
      </c>
      <c r="C78" s="633" t="s">
        <v>1849</v>
      </c>
      <c r="D78" s="22">
        <v>14150</v>
      </c>
      <c r="E78" s="22">
        <v>14465</v>
      </c>
      <c r="F78" s="151">
        <f t="shared" ref="F78:F83" si="27">E78-D78</f>
        <v>315</v>
      </c>
      <c r="G78" s="182"/>
    </row>
    <row r="79" spans="1:15" ht="15" customHeight="1" thickBot="1" x14ac:dyDescent="0.25">
      <c r="A79" s="23" t="s">
        <v>806</v>
      </c>
      <c r="B79" s="620" t="s">
        <v>1231</v>
      </c>
      <c r="C79" s="607" t="s">
        <v>1850</v>
      </c>
      <c r="D79" s="275">
        <v>12955</v>
      </c>
      <c r="E79" s="275">
        <v>13050</v>
      </c>
      <c r="F79" s="151">
        <f t="shared" si="27"/>
        <v>95</v>
      </c>
      <c r="G79" s="182" t="s">
        <v>805</v>
      </c>
    </row>
    <row r="80" spans="1:15" ht="15" customHeight="1" thickBot="1" x14ac:dyDescent="0.25">
      <c r="A80" s="149" t="s">
        <v>807</v>
      </c>
      <c r="B80" s="614" t="s">
        <v>1232</v>
      </c>
      <c r="C80" s="634" t="s">
        <v>1660</v>
      </c>
      <c r="D80" s="22">
        <v>11420</v>
      </c>
      <c r="E80" s="22">
        <v>11495</v>
      </c>
      <c r="F80" s="151">
        <f t="shared" si="27"/>
        <v>75</v>
      </c>
      <c r="G80" s="495"/>
    </row>
    <row r="81" spans="1:10" ht="15" customHeight="1" thickBot="1" x14ac:dyDescent="0.25">
      <c r="A81" s="23" t="s">
        <v>808</v>
      </c>
      <c r="B81" s="620" t="s">
        <v>1233</v>
      </c>
      <c r="C81" s="599" t="s">
        <v>1675</v>
      </c>
      <c r="D81" s="22">
        <v>9450</v>
      </c>
      <c r="E81" s="22">
        <v>9695</v>
      </c>
      <c r="F81" s="151">
        <f t="shared" ref="F81" si="28">E81-D81</f>
        <v>245</v>
      </c>
      <c r="G81" s="585" t="s">
        <v>1674</v>
      </c>
    </row>
    <row r="82" spans="1:10" ht="15" customHeight="1" thickBot="1" x14ac:dyDescent="0.25">
      <c r="A82" s="149" t="s">
        <v>809</v>
      </c>
      <c r="B82" s="614" t="s">
        <v>1227</v>
      </c>
      <c r="C82" s="634" t="s">
        <v>1851</v>
      </c>
      <c r="D82" s="22">
        <v>11375</v>
      </c>
      <c r="E82" s="22">
        <v>11465</v>
      </c>
      <c r="F82" s="151">
        <f t="shared" si="27"/>
        <v>90</v>
      </c>
    </row>
    <row r="83" spans="1:10" ht="15" customHeight="1" thickBot="1" x14ac:dyDescent="0.25">
      <c r="A83" s="23" t="s">
        <v>810</v>
      </c>
      <c r="B83" s="620" t="s">
        <v>1234</v>
      </c>
      <c r="C83" s="599" t="s">
        <v>1852</v>
      </c>
      <c r="D83" s="22">
        <v>2635</v>
      </c>
      <c r="E83" s="22">
        <v>2690</v>
      </c>
      <c r="F83" s="151">
        <f t="shared" si="27"/>
        <v>55</v>
      </c>
      <c r="G83" s="569"/>
    </row>
    <row r="84" spans="1:10" ht="17.25" customHeight="1" thickBot="1" x14ac:dyDescent="0.25">
      <c r="A84" s="149" t="s">
        <v>811</v>
      </c>
      <c r="B84" s="614" t="s">
        <v>1235</v>
      </c>
      <c r="C84" s="634" t="s">
        <v>1853</v>
      </c>
      <c r="D84" s="22">
        <v>16830</v>
      </c>
      <c r="E84" s="22">
        <v>16995</v>
      </c>
      <c r="F84" s="151">
        <f t="shared" ref="F84:F104" si="29">E84-D84</f>
        <v>165</v>
      </c>
      <c r="G84" s="459"/>
    </row>
    <row r="85" spans="1:10" ht="15" customHeight="1" thickBot="1" x14ac:dyDescent="0.25">
      <c r="A85" s="149" t="s">
        <v>812</v>
      </c>
      <c r="B85" s="620" t="s">
        <v>1236</v>
      </c>
      <c r="C85" s="599" t="s">
        <v>1602</v>
      </c>
      <c r="D85" s="22">
        <v>245</v>
      </c>
      <c r="E85" s="22">
        <v>245</v>
      </c>
      <c r="F85" s="575">
        <f t="shared" ref="F85" si="30">E85-D85</f>
        <v>0</v>
      </c>
      <c r="G85" s="569" t="s">
        <v>1579</v>
      </c>
    </row>
    <row r="86" spans="1:10" ht="15" customHeight="1" thickBot="1" x14ac:dyDescent="0.25">
      <c r="A86" s="149" t="s">
        <v>813</v>
      </c>
      <c r="B86" s="614" t="s">
        <v>1237</v>
      </c>
      <c r="C86" s="607" t="s">
        <v>950</v>
      </c>
      <c r="D86" s="22">
        <v>26390</v>
      </c>
      <c r="E86" s="22">
        <v>26475</v>
      </c>
      <c r="F86" s="151">
        <f t="shared" si="29"/>
        <v>85</v>
      </c>
      <c r="G86" s="539"/>
    </row>
    <row r="87" spans="1:10" ht="14.25" customHeight="1" thickBot="1" x14ac:dyDescent="0.25">
      <c r="A87" s="23" t="s">
        <v>814</v>
      </c>
      <c r="B87" s="635" t="s">
        <v>1238</v>
      </c>
      <c r="C87" s="636" t="s">
        <v>1854</v>
      </c>
      <c r="D87" s="22">
        <v>27815</v>
      </c>
      <c r="E87" s="22">
        <v>27880</v>
      </c>
      <c r="F87" s="151">
        <f t="shared" si="29"/>
        <v>65</v>
      </c>
      <c r="G87" s="315"/>
    </row>
    <row r="88" spans="1:10" ht="15" customHeight="1" thickBot="1" x14ac:dyDescent="0.25">
      <c r="A88" s="295" t="s">
        <v>815</v>
      </c>
      <c r="B88" s="631" t="s">
        <v>1842</v>
      </c>
      <c r="C88" s="637" t="s">
        <v>1855</v>
      </c>
      <c r="D88" s="275">
        <v>9280</v>
      </c>
      <c r="E88" s="275">
        <v>9345</v>
      </c>
      <c r="F88" s="151">
        <f t="shared" si="29"/>
        <v>65</v>
      </c>
      <c r="G88" s="284" t="s">
        <v>1039</v>
      </c>
    </row>
    <row r="89" spans="1:10" ht="15" customHeight="1" thickBot="1" x14ac:dyDescent="0.25">
      <c r="A89" s="149" t="s">
        <v>816</v>
      </c>
      <c r="B89" s="620" t="s">
        <v>1239</v>
      </c>
      <c r="C89" s="638" t="s">
        <v>1856</v>
      </c>
      <c r="D89" s="22">
        <v>3175</v>
      </c>
      <c r="E89" s="22">
        <v>3185</v>
      </c>
      <c r="F89" s="151">
        <f t="shared" si="29"/>
        <v>10</v>
      </c>
      <c r="G89" s="459"/>
    </row>
    <row r="90" spans="1:10" ht="15" customHeight="1" thickBot="1" x14ac:dyDescent="0.25">
      <c r="A90" s="149" t="s">
        <v>1667</v>
      </c>
      <c r="B90" s="614" t="s">
        <v>1240</v>
      </c>
      <c r="C90" s="633" t="s">
        <v>1857</v>
      </c>
      <c r="D90" s="22">
        <v>47815</v>
      </c>
      <c r="E90" s="22">
        <v>49255</v>
      </c>
      <c r="F90" s="151">
        <f t="shared" ref="F90" si="31">E90-D90</f>
        <v>1440</v>
      </c>
      <c r="G90" s="459"/>
    </row>
    <row r="91" spans="1:10" ht="15" customHeight="1" thickBot="1" x14ac:dyDescent="0.25">
      <c r="A91" s="23" t="s">
        <v>817</v>
      </c>
      <c r="B91" s="620" t="s">
        <v>1241</v>
      </c>
      <c r="C91" s="602" t="s">
        <v>1858</v>
      </c>
      <c r="D91" s="275">
        <v>27945</v>
      </c>
      <c r="E91" s="275">
        <v>28020</v>
      </c>
      <c r="F91" s="151">
        <f t="shared" si="29"/>
        <v>75</v>
      </c>
      <c r="G91" s="522"/>
    </row>
    <row r="92" spans="1:10" ht="14.25" customHeight="1" thickBot="1" x14ac:dyDescent="0.25">
      <c r="A92" s="165" t="s">
        <v>818</v>
      </c>
      <c r="B92" s="614" t="s">
        <v>1242</v>
      </c>
      <c r="C92" s="639" t="s">
        <v>1859</v>
      </c>
      <c r="D92" s="151">
        <v>72415</v>
      </c>
      <c r="E92" s="151">
        <v>72910</v>
      </c>
      <c r="F92" s="151">
        <f t="shared" si="29"/>
        <v>495</v>
      </c>
    </row>
    <row r="93" spans="1:10" ht="15" customHeight="1" thickBot="1" x14ac:dyDescent="0.25">
      <c r="A93" s="23" t="s">
        <v>819</v>
      </c>
      <c r="B93" s="620" t="s">
        <v>1243</v>
      </c>
      <c r="C93" s="602" t="s">
        <v>1860</v>
      </c>
      <c r="D93" s="22">
        <v>43075</v>
      </c>
      <c r="E93" s="22">
        <v>43205</v>
      </c>
      <c r="F93" s="151">
        <f t="shared" si="29"/>
        <v>130</v>
      </c>
      <c r="G93" s="459"/>
    </row>
    <row r="94" spans="1:10" ht="15" customHeight="1" thickBot="1" x14ac:dyDescent="0.25">
      <c r="A94" s="149" t="s">
        <v>820</v>
      </c>
      <c r="B94" s="614" t="s">
        <v>1244</v>
      </c>
      <c r="C94" s="772" t="s">
        <v>2022</v>
      </c>
      <c r="D94" s="22">
        <v>1105</v>
      </c>
      <c r="E94" s="22">
        <v>1365</v>
      </c>
      <c r="F94" s="575">
        <f>E94-D94</f>
        <v>260</v>
      </c>
      <c r="G94" s="695"/>
    </row>
    <row r="95" spans="1:10" ht="15" customHeight="1" thickBot="1" x14ac:dyDescent="0.25">
      <c r="A95" s="23" t="s">
        <v>821</v>
      </c>
      <c r="B95" s="620" t="s">
        <v>1245</v>
      </c>
      <c r="C95" s="626" t="s">
        <v>1987</v>
      </c>
      <c r="D95" s="22">
        <v>4095</v>
      </c>
      <c r="E95" s="22">
        <v>4370</v>
      </c>
      <c r="F95" s="151">
        <f t="shared" si="29"/>
        <v>275</v>
      </c>
      <c r="G95" s="315"/>
    </row>
    <row r="96" spans="1:10" ht="15" customHeight="1" thickBot="1" x14ac:dyDescent="0.25">
      <c r="A96" s="149" t="s">
        <v>1372</v>
      </c>
      <c r="B96" s="614" t="s">
        <v>1246</v>
      </c>
      <c r="C96" s="633" t="s">
        <v>1861</v>
      </c>
      <c r="D96" s="22">
        <v>23885</v>
      </c>
      <c r="E96" s="22">
        <v>24095</v>
      </c>
      <c r="F96" s="151">
        <f t="shared" si="29"/>
        <v>210</v>
      </c>
      <c r="G96" s="211"/>
      <c r="H96" s="117"/>
      <c r="I96" s="117"/>
      <c r="J96" s="117"/>
    </row>
    <row r="97" spans="1:7" ht="15" customHeight="1" thickBot="1" x14ac:dyDescent="0.25">
      <c r="A97" s="149" t="s">
        <v>822</v>
      </c>
      <c r="B97" s="620" t="s">
        <v>1247</v>
      </c>
      <c r="C97" s="626" t="s">
        <v>1586</v>
      </c>
      <c r="D97" s="22">
        <v>10235</v>
      </c>
      <c r="E97" s="22">
        <v>10395</v>
      </c>
      <c r="F97" s="151">
        <f t="shared" ref="F97" si="32">E97-D97</f>
        <v>160</v>
      </c>
      <c r="G97" s="108"/>
    </row>
    <row r="98" spans="1:7" ht="15" customHeight="1" thickBot="1" x14ac:dyDescent="0.25">
      <c r="A98" s="149" t="s">
        <v>1594</v>
      </c>
      <c r="B98" s="614" t="s">
        <v>1248</v>
      </c>
      <c r="C98" s="640" t="s">
        <v>1463</v>
      </c>
      <c r="D98" s="22">
        <v>36655</v>
      </c>
      <c r="E98" s="22">
        <v>36895</v>
      </c>
      <c r="F98" s="151">
        <f t="shared" ref="F98" si="33">E98-D98</f>
        <v>240</v>
      </c>
      <c r="G98" s="32"/>
    </row>
    <row r="99" spans="1:7" ht="15" customHeight="1" thickBot="1" x14ac:dyDescent="0.25">
      <c r="A99" s="23" t="s">
        <v>823</v>
      </c>
      <c r="B99" s="620" t="s">
        <v>1249</v>
      </c>
      <c r="C99" s="602" t="s">
        <v>1862</v>
      </c>
      <c r="D99" s="22">
        <v>9385</v>
      </c>
      <c r="E99" s="22">
        <v>9505</v>
      </c>
      <c r="F99" s="151">
        <f t="shared" si="29"/>
        <v>120</v>
      </c>
      <c r="G99" s="495"/>
    </row>
    <row r="100" spans="1:7" ht="15" customHeight="1" thickBot="1" x14ac:dyDescent="0.25">
      <c r="A100" s="187" t="s">
        <v>824</v>
      </c>
      <c r="B100" s="614" t="s">
        <v>1250</v>
      </c>
      <c r="C100" s="641" t="s">
        <v>1863</v>
      </c>
      <c r="D100" s="275">
        <v>51105</v>
      </c>
      <c r="E100" s="275">
        <v>51615</v>
      </c>
      <c r="F100" s="151">
        <f>E100-D100</f>
        <v>510</v>
      </c>
      <c r="G100" s="832" t="s">
        <v>957</v>
      </c>
    </row>
    <row r="101" spans="1:7" ht="15" customHeight="1" thickBot="1" x14ac:dyDescent="0.25">
      <c r="A101" s="187" t="s">
        <v>825</v>
      </c>
      <c r="B101" s="620" t="s">
        <v>1251</v>
      </c>
      <c r="C101" s="607" t="s">
        <v>1864</v>
      </c>
      <c r="D101" s="275">
        <v>33350</v>
      </c>
      <c r="E101" s="275">
        <v>33555</v>
      </c>
      <c r="F101" s="151">
        <f t="shared" si="29"/>
        <v>205</v>
      </c>
      <c r="G101" s="833"/>
    </row>
    <row r="102" spans="1:7" ht="15" customHeight="1" thickBot="1" x14ac:dyDescent="0.25">
      <c r="A102" s="187" t="s">
        <v>826</v>
      </c>
      <c r="B102" s="614" t="s">
        <v>1252</v>
      </c>
      <c r="C102" s="634" t="s">
        <v>1865</v>
      </c>
      <c r="D102" s="275">
        <v>36250</v>
      </c>
      <c r="E102" s="275">
        <v>36920</v>
      </c>
      <c r="F102" s="151">
        <f t="shared" ref="F102" si="34">E102-D102</f>
        <v>670</v>
      </c>
      <c r="G102" s="833"/>
    </row>
    <row r="103" spans="1:7" ht="15" customHeight="1" thickBot="1" x14ac:dyDescent="0.25">
      <c r="A103" s="187" t="s">
        <v>827</v>
      </c>
      <c r="B103" s="620" t="s">
        <v>1253</v>
      </c>
      <c r="C103" s="602" t="s">
        <v>1866</v>
      </c>
      <c r="D103" s="275">
        <v>20105</v>
      </c>
      <c r="E103" s="275">
        <v>20395</v>
      </c>
      <c r="F103" s="151">
        <f t="shared" ref="F103" si="35">E103-D103</f>
        <v>290</v>
      </c>
      <c r="G103" s="834"/>
    </row>
    <row r="104" spans="1:7" ht="16.5" customHeight="1" thickBot="1" x14ac:dyDescent="0.25">
      <c r="A104" s="149" t="s">
        <v>828</v>
      </c>
      <c r="B104" s="631" t="s">
        <v>1843</v>
      </c>
      <c r="C104" s="642" t="s">
        <v>1867</v>
      </c>
      <c r="D104" s="22">
        <v>16330</v>
      </c>
      <c r="E104" s="22">
        <v>16485</v>
      </c>
      <c r="F104" s="151">
        <f t="shared" si="29"/>
        <v>155</v>
      </c>
      <c r="G104" s="343"/>
    </row>
    <row r="105" spans="1:7" ht="15" customHeight="1" thickBot="1" x14ac:dyDescent="0.25">
      <c r="A105" s="23" t="s">
        <v>829</v>
      </c>
      <c r="B105" s="620" t="s">
        <v>1254</v>
      </c>
      <c r="C105" s="602" t="s">
        <v>1868</v>
      </c>
      <c r="D105" s="151">
        <v>24910</v>
      </c>
      <c r="E105" s="151">
        <v>25010</v>
      </c>
      <c r="F105" s="151">
        <f t="shared" ref="F105:F127" si="36">E105-D105</f>
        <v>100</v>
      </c>
    </row>
    <row r="106" spans="1:7" ht="15" customHeight="1" thickBot="1" x14ac:dyDescent="0.25">
      <c r="A106" s="23" t="s">
        <v>830</v>
      </c>
      <c r="B106" s="614" t="s">
        <v>1255</v>
      </c>
      <c r="C106" s="640" t="s">
        <v>1664</v>
      </c>
      <c r="D106" s="151">
        <v>5630</v>
      </c>
      <c r="E106" s="151">
        <v>5740</v>
      </c>
      <c r="F106" s="151">
        <f t="shared" ref="F106" si="37">E106-D106</f>
        <v>110</v>
      </c>
      <c r="G106" s="126"/>
    </row>
    <row r="107" spans="1:7" ht="15" customHeight="1" thickBot="1" x14ac:dyDescent="0.25">
      <c r="A107" s="141" t="s">
        <v>831</v>
      </c>
      <c r="B107" s="620" t="s">
        <v>1256</v>
      </c>
      <c r="C107" s="643" t="s">
        <v>1606</v>
      </c>
      <c r="D107" s="28">
        <v>10820</v>
      </c>
      <c r="E107" s="28">
        <v>10990</v>
      </c>
      <c r="F107" s="151">
        <f t="shared" ref="F107" si="38">E107-D107</f>
        <v>170</v>
      </c>
    </row>
    <row r="108" spans="1:7" ht="15" customHeight="1" thickBot="1" x14ac:dyDescent="0.25">
      <c r="A108" s="141" t="s">
        <v>832</v>
      </c>
      <c r="B108" s="614" t="s">
        <v>1257</v>
      </c>
      <c r="C108" s="645" t="s">
        <v>1587</v>
      </c>
      <c r="D108" s="28">
        <v>5480</v>
      </c>
      <c r="E108" s="28">
        <v>5480</v>
      </c>
      <c r="F108" s="575">
        <f t="shared" ref="F108" si="39">E108-D108</f>
        <v>0</v>
      </c>
      <c r="G108" s="569" t="s">
        <v>1579</v>
      </c>
    </row>
    <row r="109" spans="1:7" ht="15.75" customHeight="1" thickBot="1" x14ac:dyDescent="0.25">
      <c r="A109" s="188" t="s">
        <v>833</v>
      </c>
      <c r="B109" s="644" t="s">
        <v>1844</v>
      </c>
      <c r="C109" s="592" t="s">
        <v>1869</v>
      </c>
      <c r="D109" s="668">
        <v>100770</v>
      </c>
      <c r="E109" s="668">
        <v>101040</v>
      </c>
      <c r="F109" s="575">
        <f t="shared" si="36"/>
        <v>270</v>
      </c>
      <c r="G109" s="655" t="s">
        <v>957</v>
      </c>
    </row>
    <row r="110" spans="1:7" ht="15" customHeight="1" thickBot="1" x14ac:dyDescent="0.25">
      <c r="A110" s="187" t="s">
        <v>834</v>
      </c>
      <c r="B110" s="614" t="s">
        <v>1258</v>
      </c>
      <c r="C110" s="642" t="s">
        <v>1870</v>
      </c>
      <c r="D110" s="687">
        <v>35475</v>
      </c>
      <c r="E110" s="687">
        <v>35505</v>
      </c>
      <c r="F110" s="575">
        <f t="shared" si="36"/>
        <v>30</v>
      </c>
      <c r="G110" s="708"/>
    </row>
    <row r="111" spans="1:7" ht="16.5" customHeight="1" thickBot="1" x14ac:dyDescent="0.25">
      <c r="A111" s="188" t="s">
        <v>835</v>
      </c>
      <c r="B111" s="620" t="s">
        <v>1259</v>
      </c>
      <c r="C111" s="594" t="s">
        <v>1670</v>
      </c>
      <c r="D111" s="687">
        <v>18885</v>
      </c>
      <c r="E111" s="687">
        <v>19305</v>
      </c>
      <c r="F111" s="151">
        <f t="shared" ref="F111" si="40">E111-D111</f>
        <v>420</v>
      </c>
      <c r="G111" s="582" t="s">
        <v>1669</v>
      </c>
    </row>
    <row r="112" spans="1:7" ht="15" customHeight="1" thickBot="1" x14ac:dyDescent="0.25">
      <c r="A112" s="187" t="s">
        <v>836</v>
      </c>
      <c r="B112" s="631" t="s">
        <v>1845</v>
      </c>
      <c r="C112" s="639" t="s">
        <v>1871</v>
      </c>
      <c r="D112" s="575">
        <v>32855</v>
      </c>
      <c r="E112" s="575">
        <v>33495</v>
      </c>
      <c r="F112" s="151">
        <f>E112-D112</f>
        <v>640</v>
      </c>
      <c r="G112" s="583"/>
    </row>
    <row r="113" spans="1:15" ht="15" customHeight="1" thickBot="1" x14ac:dyDescent="0.25">
      <c r="A113" s="160" t="s">
        <v>1655</v>
      </c>
      <c r="B113" s="620" t="s">
        <v>1644</v>
      </c>
      <c r="C113" s="594" t="s">
        <v>1643</v>
      </c>
      <c r="D113" s="22">
        <v>6715</v>
      </c>
      <c r="E113" s="22">
        <v>6850</v>
      </c>
      <c r="F113" s="151">
        <f>E113-D113</f>
        <v>135</v>
      </c>
      <c r="G113" s="182" t="s">
        <v>837</v>
      </c>
      <c r="O113" s="495"/>
    </row>
    <row r="114" spans="1:15" ht="15" customHeight="1" thickBot="1" x14ac:dyDescent="0.25">
      <c r="A114" s="160" t="s">
        <v>838</v>
      </c>
      <c r="B114" s="614" t="s">
        <v>1261</v>
      </c>
      <c r="C114" s="639" t="s">
        <v>1872</v>
      </c>
      <c r="D114" s="22">
        <v>20310</v>
      </c>
      <c r="E114" s="22">
        <v>20460</v>
      </c>
      <c r="F114" s="151">
        <f>E114-D114</f>
        <v>150</v>
      </c>
    </row>
    <row r="115" spans="1:15" ht="15" customHeight="1" thickBot="1" x14ac:dyDescent="0.25">
      <c r="A115" s="160" t="s">
        <v>1595</v>
      </c>
      <c r="B115" s="644" t="s">
        <v>1846</v>
      </c>
      <c r="C115" s="592" t="s">
        <v>1588</v>
      </c>
      <c r="D115" s="151">
        <v>13685</v>
      </c>
      <c r="E115" s="151">
        <v>13765</v>
      </c>
      <c r="F115" s="151">
        <f t="shared" ref="F115" si="41">E115-D115</f>
        <v>80</v>
      </c>
    </row>
    <row r="116" spans="1:15" ht="15" customHeight="1" thickBot="1" x14ac:dyDescent="0.25">
      <c r="A116" s="149" t="s">
        <v>839</v>
      </c>
      <c r="B116" s="614" t="s">
        <v>1262</v>
      </c>
      <c r="C116" s="639" t="s">
        <v>1873</v>
      </c>
      <c r="D116" s="151">
        <v>49435</v>
      </c>
      <c r="E116" s="151">
        <v>49655</v>
      </c>
      <c r="F116" s="151">
        <f t="shared" ref="F116" si="42">E116-D116</f>
        <v>220</v>
      </c>
    </row>
    <row r="117" spans="1:15" ht="15" customHeight="1" thickBot="1" x14ac:dyDescent="0.25">
      <c r="A117" s="141" t="s">
        <v>840</v>
      </c>
      <c r="B117" s="620" t="s">
        <v>1263</v>
      </c>
      <c r="C117" s="643" t="s">
        <v>1874</v>
      </c>
      <c r="D117" s="21">
        <v>38760</v>
      </c>
      <c r="E117" s="21">
        <v>38985</v>
      </c>
      <c r="F117" s="151">
        <f t="shared" si="36"/>
        <v>225</v>
      </c>
    </row>
    <row r="118" spans="1:15" ht="15" customHeight="1" thickBot="1" x14ac:dyDescent="0.25">
      <c r="A118" s="141" t="s">
        <v>841</v>
      </c>
      <c r="B118" s="614" t="s">
        <v>1580</v>
      </c>
      <c r="C118" s="645" t="s">
        <v>1875</v>
      </c>
      <c r="D118" s="28">
        <v>99205</v>
      </c>
      <c r="E118" s="28">
        <v>99470</v>
      </c>
      <c r="F118" s="151">
        <f t="shared" si="36"/>
        <v>265</v>
      </c>
      <c r="G118" s="522"/>
    </row>
    <row r="119" spans="1:15" ht="15" customHeight="1" thickBot="1" x14ac:dyDescent="0.25">
      <c r="A119" s="169" t="s">
        <v>842</v>
      </c>
      <c r="B119" s="620" t="s">
        <v>1368</v>
      </c>
      <c r="C119" s="594" t="s">
        <v>1876</v>
      </c>
      <c r="D119" s="151">
        <v>45815</v>
      </c>
      <c r="E119" s="151">
        <v>46130</v>
      </c>
      <c r="F119" s="151">
        <f t="shared" si="36"/>
        <v>315</v>
      </c>
      <c r="G119" s="297"/>
    </row>
    <row r="120" spans="1:15" ht="15" customHeight="1" thickBot="1" x14ac:dyDescent="0.25">
      <c r="A120" s="23" t="s">
        <v>843</v>
      </c>
      <c r="B120" s="614" t="s">
        <v>1264</v>
      </c>
      <c r="C120" s="699" t="s">
        <v>1972</v>
      </c>
      <c r="D120" s="151">
        <v>4425</v>
      </c>
      <c r="E120" s="151">
        <v>4595</v>
      </c>
      <c r="F120" s="151">
        <f t="shared" ref="F120" si="43">E120-D120</f>
        <v>170</v>
      </c>
      <c r="G120" s="126"/>
    </row>
    <row r="121" spans="1:15" ht="15" customHeight="1" thickBot="1" x14ac:dyDescent="0.25">
      <c r="A121" s="23" t="s">
        <v>844</v>
      </c>
      <c r="B121" s="646" t="s">
        <v>1877</v>
      </c>
      <c r="C121" s="649" t="s">
        <v>1889</v>
      </c>
      <c r="D121" s="151">
        <v>89435</v>
      </c>
      <c r="E121" s="151">
        <v>89640</v>
      </c>
      <c r="F121" s="151">
        <f t="shared" si="36"/>
        <v>205</v>
      </c>
      <c r="G121" t="s">
        <v>492</v>
      </c>
    </row>
    <row r="122" spans="1:15" s="8" customFormat="1" ht="13.5" customHeight="1" thickBot="1" x14ac:dyDescent="0.25">
      <c r="A122" s="160" t="s">
        <v>845</v>
      </c>
      <c r="B122" s="630" t="s">
        <v>1878</v>
      </c>
      <c r="C122" s="592" t="s">
        <v>1890</v>
      </c>
      <c r="D122" s="275"/>
      <c r="E122" s="275"/>
      <c r="F122" s="563">
        <v>207</v>
      </c>
      <c r="G122" s="773">
        <v>84885</v>
      </c>
    </row>
    <row r="123" spans="1:15" ht="15" customHeight="1" thickBot="1" x14ac:dyDescent="0.25">
      <c r="A123" s="23" t="s">
        <v>846</v>
      </c>
      <c r="B123" s="646" t="s">
        <v>1265</v>
      </c>
      <c r="C123" s="642" t="s">
        <v>1891</v>
      </c>
      <c r="D123" s="151">
        <v>16650</v>
      </c>
      <c r="E123" s="151">
        <v>16740</v>
      </c>
      <c r="F123" s="151">
        <f t="shared" si="36"/>
        <v>90</v>
      </c>
      <c r="G123" s="348"/>
    </row>
    <row r="124" spans="1:15" ht="12.75" customHeight="1" thickBot="1" x14ac:dyDescent="0.25">
      <c r="A124" s="23" t="s">
        <v>847</v>
      </c>
      <c r="B124" s="630" t="s">
        <v>1266</v>
      </c>
      <c r="C124" s="594" t="s">
        <v>1892</v>
      </c>
      <c r="D124" s="151">
        <v>5890</v>
      </c>
      <c r="E124" s="151">
        <v>5955</v>
      </c>
      <c r="F124" s="151">
        <f t="shared" ref="F124" si="44">E124-D124</f>
        <v>65</v>
      </c>
    </row>
    <row r="125" spans="1:15" ht="15" customHeight="1" thickBot="1" x14ac:dyDescent="0.25">
      <c r="A125" s="23" t="s">
        <v>848</v>
      </c>
      <c r="B125" s="646" t="s">
        <v>1267</v>
      </c>
      <c r="C125" s="639" t="s">
        <v>1603</v>
      </c>
      <c r="D125" s="151">
        <v>9855</v>
      </c>
      <c r="E125" s="151">
        <v>9935</v>
      </c>
      <c r="F125" s="151">
        <f t="shared" ref="F125" si="45">E125-D125</f>
        <v>80</v>
      </c>
    </row>
    <row r="126" spans="1:15" ht="12.75" customHeight="1" thickBot="1" x14ac:dyDescent="0.25">
      <c r="A126" s="14" t="s">
        <v>849</v>
      </c>
      <c r="B126" s="630" t="s">
        <v>1268</v>
      </c>
      <c r="C126" s="592" t="s">
        <v>1893</v>
      </c>
      <c r="D126" s="151">
        <v>11565</v>
      </c>
      <c r="E126" s="151">
        <v>11725</v>
      </c>
      <c r="F126" s="151">
        <f t="shared" si="36"/>
        <v>160</v>
      </c>
    </row>
    <row r="127" spans="1:15" ht="15" customHeight="1" thickBot="1" x14ac:dyDescent="0.25">
      <c r="A127" s="23" t="s">
        <v>850</v>
      </c>
      <c r="B127" s="646" t="s">
        <v>1269</v>
      </c>
      <c r="C127" s="641" t="s">
        <v>1590</v>
      </c>
      <c r="D127" s="151">
        <v>34105</v>
      </c>
      <c r="E127" s="151">
        <v>34425</v>
      </c>
      <c r="F127" s="151">
        <f t="shared" si="36"/>
        <v>320</v>
      </c>
    </row>
    <row r="128" spans="1:15" ht="15" customHeight="1" thickBot="1" x14ac:dyDescent="0.25">
      <c r="A128" s="141" t="s">
        <v>851</v>
      </c>
      <c r="B128" s="630" t="s">
        <v>1270</v>
      </c>
      <c r="C128" s="643" t="s">
        <v>1894</v>
      </c>
      <c r="D128" s="21">
        <v>68190</v>
      </c>
      <c r="E128" s="21">
        <v>68860</v>
      </c>
      <c r="F128" s="151">
        <f>E128-D128</f>
        <v>670</v>
      </c>
    </row>
    <row r="129" spans="1:16" ht="15" customHeight="1" thickBot="1" x14ac:dyDescent="0.25">
      <c r="A129" s="141" t="s">
        <v>852</v>
      </c>
      <c r="B129" s="646" t="s">
        <v>1271</v>
      </c>
      <c r="C129" s="645" t="s">
        <v>1668</v>
      </c>
      <c r="D129" s="21">
        <v>13800</v>
      </c>
      <c r="E129" s="21">
        <v>14135</v>
      </c>
      <c r="F129" s="151">
        <f>E129-D129</f>
        <v>335</v>
      </c>
      <c r="G129" s="581"/>
    </row>
    <row r="130" spans="1:16" ht="12.75" customHeight="1" thickBot="1" x14ac:dyDescent="0.25">
      <c r="A130" s="23" t="s">
        <v>853</v>
      </c>
      <c r="B130" s="630" t="s">
        <v>1272</v>
      </c>
      <c r="C130" s="592" t="s">
        <v>1895</v>
      </c>
      <c r="D130" s="151">
        <v>17300</v>
      </c>
      <c r="E130" s="151">
        <v>17460</v>
      </c>
      <c r="F130" s="151">
        <f t="shared" ref="F130:F158" si="46">E130-D130</f>
        <v>160</v>
      </c>
    </row>
    <row r="131" spans="1:16" ht="15" customHeight="1" thickBot="1" x14ac:dyDescent="0.25">
      <c r="A131" s="23" t="s">
        <v>854</v>
      </c>
      <c r="B131" s="648" t="s">
        <v>1626</v>
      </c>
      <c r="C131" s="642" t="s">
        <v>1629</v>
      </c>
      <c r="D131" s="151">
        <v>12540</v>
      </c>
      <c r="E131" s="151">
        <v>12540</v>
      </c>
      <c r="F131" s="151">
        <f t="shared" ref="F131" si="47">E131-D131</f>
        <v>0</v>
      </c>
      <c r="G131" s="126"/>
    </row>
    <row r="132" spans="1:16" ht="15" customHeight="1" thickBot="1" x14ac:dyDescent="0.25">
      <c r="A132" s="160" t="s">
        <v>855</v>
      </c>
      <c r="B132" s="630" t="s">
        <v>1273</v>
      </c>
      <c r="C132" s="594" t="s">
        <v>1896</v>
      </c>
      <c r="D132" s="151">
        <v>9100</v>
      </c>
      <c r="E132" s="151">
        <v>9150</v>
      </c>
      <c r="F132" s="151">
        <f t="shared" si="46"/>
        <v>50</v>
      </c>
      <c r="G132" s="522"/>
    </row>
    <row r="133" spans="1:16" ht="15" customHeight="1" thickBot="1" x14ac:dyDescent="0.25">
      <c r="A133" s="160" t="s">
        <v>856</v>
      </c>
      <c r="B133" s="646" t="s">
        <v>1274</v>
      </c>
      <c r="C133" s="639" t="s">
        <v>1589</v>
      </c>
      <c r="D133" s="151">
        <v>10580</v>
      </c>
      <c r="E133" s="151">
        <v>10660</v>
      </c>
      <c r="F133" s="151">
        <f t="shared" ref="F133" si="48">E133-D133</f>
        <v>80</v>
      </c>
    </row>
    <row r="134" spans="1:16" ht="15" customHeight="1" thickBot="1" x14ac:dyDescent="0.25">
      <c r="A134" s="160" t="s">
        <v>857</v>
      </c>
      <c r="B134" s="630" t="s">
        <v>1275</v>
      </c>
      <c r="C134" s="594" t="s">
        <v>1897</v>
      </c>
      <c r="D134" s="151">
        <v>20540</v>
      </c>
      <c r="E134" s="151">
        <v>20710</v>
      </c>
      <c r="F134" s="151">
        <f t="shared" si="46"/>
        <v>170</v>
      </c>
    </row>
    <row r="135" spans="1:16" ht="15" customHeight="1" thickBot="1" x14ac:dyDescent="0.25">
      <c r="A135" s="160" t="s">
        <v>858</v>
      </c>
      <c r="B135" s="646" t="s">
        <v>1276</v>
      </c>
      <c r="C135" s="639" t="s">
        <v>1898</v>
      </c>
      <c r="D135" s="151">
        <v>20430</v>
      </c>
      <c r="E135" s="151">
        <v>20575</v>
      </c>
      <c r="F135" s="151">
        <f t="shared" si="46"/>
        <v>145</v>
      </c>
    </row>
    <row r="136" spans="1:16" ht="15" customHeight="1" thickBot="1" x14ac:dyDescent="0.25">
      <c r="A136" s="26" t="s">
        <v>859</v>
      </c>
      <c r="B136" s="630" t="s">
        <v>1277</v>
      </c>
      <c r="C136" s="607" t="s">
        <v>998</v>
      </c>
      <c r="D136" s="275">
        <v>32890</v>
      </c>
      <c r="E136" s="275">
        <v>32900</v>
      </c>
      <c r="F136" s="575">
        <f t="shared" si="46"/>
        <v>10</v>
      </c>
      <c r="G136" s="777"/>
    </row>
    <row r="137" spans="1:16" ht="14.25" customHeight="1" thickBot="1" x14ac:dyDescent="0.25">
      <c r="A137" s="149" t="s">
        <v>860</v>
      </c>
      <c r="B137" s="646" t="s">
        <v>1278</v>
      </c>
      <c r="C137" s="639" t="s">
        <v>1899</v>
      </c>
      <c r="D137" s="22">
        <v>61435</v>
      </c>
      <c r="E137" s="22">
        <v>61660</v>
      </c>
      <c r="F137" s="22">
        <f t="shared" si="46"/>
        <v>225</v>
      </c>
    </row>
    <row r="138" spans="1:16" ht="15" customHeight="1" thickBot="1" x14ac:dyDescent="0.25">
      <c r="A138" s="141" t="s">
        <v>861</v>
      </c>
      <c r="B138" s="630" t="s">
        <v>1279</v>
      </c>
      <c r="C138" s="643" t="s">
        <v>1900</v>
      </c>
      <c r="D138" s="22">
        <v>31200</v>
      </c>
      <c r="E138" s="22">
        <v>31385</v>
      </c>
      <c r="F138" s="151">
        <f t="shared" si="46"/>
        <v>185</v>
      </c>
      <c r="G138" s="315"/>
    </row>
    <row r="139" spans="1:16" ht="15" customHeight="1" thickBot="1" x14ac:dyDescent="0.25">
      <c r="A139" s="141" t="s">
        <v>862</v>
      </c>
      <c r="B139" s="646" t="s">
        <v>1280</v>
      </c>
      <c r="C139" s="645" t="s">
        <v>1901</v>
      </c>
      <c r="D139" s="28">
        <v>31730</v>
      </c>
      <c r="E139" s="28">
        <v>32050</v>
      </c>
      <c r="F139" s="151">
        <f t="shared" si="46"/>
        <v>320</v>
      </c>
    </row>
    <row r="140" spans="1:16" ht="15" customHeight="1" thickBot="1" x14ac:dyDescent="0.25">
      <c r="A140" s="169" t="s">
        <v>863</v>
      </c>
      <c r="B140" s="630" t="s">
        <v>1281</v>
      </c>
      <c r="C140" s="594" t="s">
        <v>864</v>
      </c>
      <c r="D140" s="151">
        <v>42470</v>
      </c>
      <c r="E140" s="151">
        <v>42640</v>
      </c>
      <c r="F140" s="151">
        <f t="shared" si="46"/>
        <v>170</v>
      </c>
      <c r="G140" s="182" t="s">
        <v>865</v>
      </c>
    </row>
    <row r="141" spans="1:16" ht="15" customHeight="1" thickBot="1" x14ac:dyDescent="0.25">
      <c r="A141" s="23" t="s">
        <v>866</v>
      </c>
      <c r="B141" s="646" t="s">
        <v>1392</v>
      </c>
      <c r="C141" s="642" t="s">
        <v>867</v>
      </c>
      <c r="D141" s="20">
        <v>20815</v>
      </c>
      <c r="E141" s="20">
        <v>20960</v>
      </c>
      <c r="F141" s="151">
        <f t="shared" si="46"/>
        <v>145</v>
      </c>
      <c r="G141" s="113"/>
      <c r="P141" s="768"/>
    </row>
    <row r="142" spans="1:16" ht="15" customHeight="1" thickBot="1" x14ac:dyDescent="0.25">
      <c r="A142" s="23" t="s">
        <v>868</v>
      </c>
      <c r="B142" s="630" t="s">
        <v>1879</v>
      </c>
      <c r="C142" s="594" t="s">
        <v>1599</v>
      </c>
      <c r="D142" s="151">
        <v>9860</v>
      </c>
      <c r="E142" s="151">
        <v>9895</v>
      </c>
      <c r="F142" s="151">
        <f t="shared" ref="F142" si="49">E142-D142</f>
        <v>35</v>
      </c>
    </row>
    <row r="143" spans="1:16" ht="15" customHeight="1" thickBot="1" x14ac:dyDescent="0.25">
      <c r="A143" s="23" t="s">
        <v>869</v>
      </c>
      <c r="B143" s="646" t="s">
        <v>1282</v>
      </c>
      <c r="C143" s="639" t="s">
        <v>1902</v>
      </c>
      <c r="D143" s="151">
        <v>30245</v>
      </c>
      <c r="E143" s="151">
        <v>30635</v>
      </c>
      <c r="F143" s="151">
        <f t="shared" si="46"/>
        <v>390</v>
      </c>
    </row>
    <row r="144" spans="1:16" ht="15" customHeight="1" thickBot="1" x14ac:dyDescent="0.25">
      <c r="A144" s="23" t="s">
        <v>870</v>
      </c>
      <c r="B144" s="630" t="s">
        <v>1283</v>
      </c>
      <c r="C144" s="594" t="s">
        <v>871</v>
      </c>
      <c r="D144" s="151">
        <v>43040</v>
      </c>
      <c r="E144" s="151">
        <v>43150</v>
      </c>
      <c r="F144" s="151">
        <f t="shared" si="46"/>
        <v>110</v>
      </c>
    </row>
    <row r="145" spans="1:8" ht="15" customHeight="1" thickBot="1" x14ac:dyDescent="0.25">
      <c r="A145" s="187" t="s">
        <v>872</v>
      </c>
      <c r="B145" s="646" t="s">
        <v>1284</v>
      </c>
      <c r="C145" s="639" t="s">
        <v>1903</v>
      </c>
      <c r="D145" s="22">
        <v>62645</v>
      </c>
      <c r="E145" s="22">
        <v>63180</v>
      </c>
      <c r="F145" s="151">
        <f>E145-D145</f>
        <v>535</v>
      </c>
      <c r="G145" s="832" t="s">
        <v>957</v>
      </c>
    </row>
    <row r="146" spans="1:8" ht="15" customHeight="1" thickBot="1" x14ac:dyDescent="0.25">
      <c r="A146" s="188" t="s">
        <v>873</v>
      </c>
      <c r="B146" s="630" t="s">
        <v>1581</v>
      </c>
      <c r="C146" s="592" t="s">
        <v>1904</v>
      </c>
      <c r="D146" s="22">
        <v>12755</v>
      </c>
      <c r="E146" s="22">
        <v>12950</v>
      </c>
      <c r="F146" s="151">
        <f>E146-D146</f>
        <v>195</v>
      </c>
      <c r="G146" s="833"/>
    </row>
    <row r="147" spans="1:8" ht="15" customHeight="1" thickBot="1" x14ac:dyDescent="0.25">
      <c r="A147" s="189" t="s">
        <v>874</v>
      </c>
      <c r="B147" s="646" t="s">
        <v>1285</v>
      </c>
      <c r="C147" s="639" t="s">
        <v>1461</v>
      </c>
      <c r="D147" s="22">
        <v>14940</v>
      </c>
      <c r="E147" s="22">
        <v>15170</v>
      </c>
      <c r="F147" s="151">
        <f>E147-D147</f>
        <v>230</v>
      </c>
      <c r="G147" s="833"/>
    </row>
    <row r="148" spans="1:8" ht="15" customHeight="1" thickBot="1" x14ac:dyDescent="0.25">
      <c r="A148" s="187" t="s">
        <v>875</v>
      </c>
      <c r="B148" s="630" t="s">
        <v>1286</v>
      </c>
      <c r="C148" s="592" t="s">
        <v>1905</v>
      </c>
      <c r="D148" s="151">
        <v>33135</v>
      </c>
      <c r="E148" s="151">
        <v>33395</v>
      </c>
      <c r="F148" s="151">
        <f>E148-D148</f>
        <v>260</v>
      </c>
      <c r="G148" s="834"/>
    </row>
    <row r="149" spans="1:8" ht="15" customHeight="1" thickBot="1" x14ac:dyDescent="0.25">
      <c r="A149" s="141" t="s">
        <v>876</v>
      </c>
      <c r="B149" s="646" t="s">
        <v>1880</v>
      </c>
      <c r="C149" s="650" t="s">
        <v>1906</v>
      </c>
      <c r="D149" s="21">
        <v>16490</v>
      </c>
      <c r="E149" s="21">
        <v>16700</v>
      </c>
      <c r="F149" s="151">
        <f>E149-D149</f>
        <v>210</v>
      </c>
      <c r="G149" s="182" t="s">
        <v>877</v>
      </c>
    </row>
    <row r="150" spans="1:8" ht="15" customHeight="1" thickBot="1" x14ac:dyDescent="0.25">
      <c r="A150" s="141" t="s">
        <v>878</v>
      </c>
      <c r="B150" s="630" t="s">
        <v>1288</v>
      </c>
      <c r="C150" s="626" t="s">
        <v>1907</v>
      </c>
      <c r="D150" s="668">
        <v>41365</v>
      </c>
      <c r="E150" s="668">
        <v>41445</v>
      </c>
      <c r="F150" s="151">
        <f t="shared" si="46"/>
        <v>80</v>
      </c>
    </row>
    <row r="151" spans="1:8" ht="15" customHeight="1" thickBot="1" x14ac:dyDescent="0.25">
      <c r="A151" s="23" t="s">
        <v>879</v>
      </c>
      <c r="B151" s="646" t="s">
        <v>1289</v>
      </c>
      <c r="C151" s="645" t="s">
        <v>1908</v>
      </c>
      <c r="D151" s="668"/>
      <c r="E151" s="668"/>
      <c r="F151" s="563">
        <v>77</v>
      </c>
      <c r="G151" s="495">
        <v>39730</v>
      </c>
    </row>
    <row r="152" spans="1:8" ht="15" customHeight="1" thickBot="1" x14ac:dyDescent="0.25">
      <c r="A152" s="23" t="s">
        <v>880</v>
      </c>
      <c r="B152" s="630" t="s">
        <v>1290</v>
      </c>
      <c r="C152" s="592" t="s">
        <v>973</v>
      </c>
      <c r="D152" s="575">
        <v>48550</v>
      </c>
      <c r="E152" s="575">
        <v>48905</v>
      </c>
      <c r="F152" s="151">
        <f t="shared" si="46"/>
        <v>355</v>
      </c>
      <c r="G152" s="191" t="s">
        <v>967</v>
      </c>
    </row>
    <row r="153" spans="1:8" ht="15" customHeight="1" thickBot="1" x14ac:dyDescent="0.25">
      <c r="A153" s="160" t="s">
        <v>881</v>
      </c>
      <c r="B153" s="646" t="s">
        <v>1291</v>
      </c>
      <c r="C153" s="642" t="s">
        <v>1909</v>
      </c>
      <c r="D153" s="151">
        <v>24730</v>
      </c>
      <c r="E153" s="151">
        <v>24875</v>
      </c>
      <c r="F153" s="151">
        <f t="shared" si="46"/>
        <v>145</v>
      </c>
    </row>
    <row r="154" spans="1:8" ht="15" customHeight="1" thickBot="1" x14ac:dyDescent="0.25">
      <c r="A154" s="187" t="s">
        <v>882</v>
      </c>
      <c r="B154" s="630" t="s">
        <v>1292</v>
      </c>
      <c r="C154" s="592" t="s">
        <v>1910</v>
      </c>
      <c r="D154" s="575">
        <v>1405</v>
      </c>
      <c r="E154" s="575">
        <v>1405</v>
      </c>
      <c r="F154" s="151">
        <f t="shared" si="46"/>
        <v>0</v>
      </c>
      <c r="G154" s="495" t="s">
        <v>1579</v>
      </c>
      <c r="H154" s="835" t="s">
        <v>974</v>
      </c>
    </row>
    <row r="155" spans="1:8" ht="15" customHeight="1" thickBot="1" x14ac:dyDescent="0.25">
      <c r="A155" s="187" t="s">
        <v>883</v>
      </c>
      <c r="B155" s="646" t="s">
        <v>1293</v>
      </c>
      <c r="C155" s="639" t="s">
        <v>972</v>
      </c>
      <c r="D155" s="151">
        <v>30490</v>
      </c>
      <c r="E155" s="151">
        <v>30675</v>
      </c>
      <c r="F155" s="151">
        <f t="shared" si="46"/>
        <v>185</v>
      </c>
      <c r="G155" s="192" t="s">
        <v>970</v>
      </c>
      <c r="H155" s="836"/>
    </row>
    <row r="156" spans="1:8" ht="15" customHeight="1" thickBot="1" x14ac:dyDescent="0.25">
      <c r="A156" s="188" t="s">
        <v>884</v>
      </c>
      <c r="B156" s="630" t="s">
        <v>1881</v>
      </c>
      <c r="C156" s="592" t="s">
        <v>1911</v>
      </c>
      <c r="D156" s="22">
        <v>83430</v>
      </c>
      <c r="E156" s="22">
        <v>84185</v>
      </c>
      <c r="F156" s="151">
        <f t="shared" si="46"/>
        <v>755</v>
      </c>
      <c r="H156" s="836"/>
    </row>
    <row r="157" spans="1:8" ht="15" customHeight="1" thickBot="1" x14ac:dyDescent="0.25">
      <c r="A157" s="189" t="s">
        <v>885</v>
      </c>
      <c r="B157" s="646" t="s">
        <v>1882</v>
      </c>
      <c r="C157" s="639" t="s">
        <v>1370</v>
      </c>
      <c r="D157" s="151">
        <v>27815</v>
      </c>
      <c r="E157" s="151">
        <v>28050</v>
      </c>
      <c r="F157" s="151">
        <f t="shared" si="46"/>
        <v>235</v>
      </c>
      <c r="G157" s="326" t="s">
        <v>1000</v>
      </c>
      <c r="H157" s="836"/>
    </row>
    <row r="158" spans="1:8" ht="15" customHeight="1" thickBot="1" x14ac:dyDescent="0.25">
      <c r="A158" s="149" t="s">
        <v>886</v>
      </c>
      <c r="B158" s="646" t="s">
        <v>1294</v>
      </c>
      <c r="C158" s="592" t="s">
        <v>1027</v>
      </c>
      <c r="D158" s="151">
        <v>39315</v>
      </c>
      <c r="E158" s="151">
        <v>39610</v>
      </c>
      <c r="F158" s="151">
        <f t="shared" si="46"/>
        <v>295</v>
      </c>
      <c r="G158" s="182" t="s">
        <v>1026</v>
      </c>
    </row>
    <row r="159" spans="1:8" ht="15" customHeight="1" thickBot="1" x14ac:dyDescent="0.25">
      <c r="A159" s="141" t="s">
        <v>887</v>
      </c>
      <c r="B159" s="647" t="s">
        <v>1295</v>
      </c>
      <c r="C159" s="651" t="s">
        <v>1682</v>
      </c>
      <c r="D159" s="25">
        <v>7160</v>
      </c>
      <c r="E159" s="25">
        <v>7415</v>
      </c>
      <c r="F159" s="151">
        <f>E159-D159</f>
        <v>255</v>
      </c>
    </row>
    <row r="160" spans="1:8" ht="15" customHeight="1" thickBot="1" x14ac:dyDescent="0.25">
      <c r="A160" s="141" t="s">
        <v>1661</v>
      </c>
      <c r="B160" s="646" t="s">
        <v>1296</v>
      </c>
      <c r="C160" s="626" t="s">
        <v>1912</v>
      </c>
      <c r="D160" s="25">
        <v>8795</v>
      </c>
      <c r="E160" s="25">
        <v>8900</v>
      </c>
      <c r="F160" s="151">
        <f>E160-D160</f>
        <v>105</v>
      </c>
    </row>
    <row r="161" spans="1:15" ht="15" customHeight="1" thickBot="1" x14ac:dyDescent="0.25">
      <c r="A161" s="169" t="s">
        <v>888</v>
      </c>
      <c r="B161" s="647" t="s">
        <v>1297</v>
      </c>
      <c r="C161" s="595" t="s">
        <v>1658</v>
      </c>
      <c r="D161" s="20">
        <v>18445</v>
      </c>
      <c r="E161" s="20">
        <v>18905</v>
      </c>
      <c r="F161" s="151">
        <f t="shared" ref="F161" si="50">E161-D161</f>
        <v>460</v>
      </c>
      <c r="G161" s="495"/>
    </row>
    <row r="162" spans="1:15" ht="15" customHeight="1" thickBot="1" x14ac:dyDescent="0.25">
      <c r="A162" s="23" t="s">
        <v>889</v>
      </c>
      <c r="B162" s="646" t="s">
        <v>1297</v>
      </c>
      <c r="C162" s="594" t="s">
        <v>890</v>
      </c>
      <c r="D162" s="20">
        <v>93245</v>
      </c>
      <c r="E162" s="20">
        <v>93400</v>
      </c>
      <c r="F162" s="151">
        <f t="shared" ref="F162:F163" si="51">E162-D162</f>
        <v>155</v>
      </c>
    </row>
    <row r="163" spans="1:15" ht="15" customHeight="1" thickBot="1" x14ac:dyDescent="0.25">
      <c r="A163" s="23" t="s">
        <v>891</v>
      </c>
      <c r="B163" s="647" t="s">
        <v>1298</v>
      </c>
      <c r="C163" s="595" t="s">
        <v>1913</v>
      </c>
      <c r="D163" s="575">
        <v>79570</v>
      </c>
      <c r="E163" s="575">
        <v>80250</v>
      </c>
      <c r="F163" s="151">
        <f t="shared" si="51"/>
        <v>680</v>
      </c>
    </row>
    <row r="164" spans="1:15" ht="15" customHeight="1" thickBot="1" x14ac:dyDescent="0.25">
      <c r="A164" s="160" t="s">
        <v>892</v>
      </c>
      <c r="B164" s="646" t="s">
        <v>1299</v>
      </c>
      <c r="C164" s="592" t="s">
        <v>1591</v>
      </c>
      <c r="D164" s="575">
        <v>23145</v>
      </c>
      <c r="E164" s="575">
        <v>23405</v>
      </c>
      <c r="F164" s="151">
        <f t="shared" ref="F164" si="52">E164-D164</f>
        <v>260</v>
      </c>
    </row>
    <row r="165" spans="1:15" ht="15" customHeight="1" thickBot="1" x14ac:dyDescent="0.25">
      <c r="A165" s="23" t="s">
        <v>893</v>
      </c>
      <c r="B165" s="647" t="s">
        <v>1300</v>
      </c>
      <c r="C165" s="595" t="s">
        <v>1914</v>
      </c>
      <c r="D165" s="575">
        <v>46995</v>
      </c>
      <c r="E165" s="575">
        <v>47005</v>
      </c>
      <c r="F165" s="151">
        <f>E165-D165</f>
        <v>10</v>
      </c>
      <c r="G165" s="348" t="s">
        <v>1579</v>
      </c>
    </row>
    <row r="166" spans="1:15" ht="15" customHeight="1" thickBot="1" x14ac:dyDescent="0.25">
      <c r="A166" s="23" t="s">
        <v>894</v>
      </c>
      <c r="B166" s="646" t="s">
        <v>1301</v>
      </c>
      <c r="C166" s="592" t="s">
        <v>2023</v>
      </c>
      <c r="D166" s="575">
        <v>1815</v>
      </c>
      <c r="E166" s="575">
        <v>2215</v>
      </c>
      <c r="F166" s="575">
        <f>E166-D166</f>
        <v>400</v>
      </c>
      <c r="G166" s="575"/>
      <c r="O166" s="757"/>
    </row>
    <row r="167" spans="1:15" ht="15" customHeight="1" thickBot="1" x14ac:dyDescent="0.25">
      <c r="A167" s="160" t="s">
        <v>895</v>
      </c>
      <c r="B167" s="647" t="s">
        <v>1302</v>
      </c>
      <c r="C167" s="593" t="s">
        <v>1915</v>
      </c>
      <c r="D167" s="275">
        <v>25070</v>
      </c>
      <c r="E167" s="275">
        <v>25235</v>
      </c>
      <c r="F167" s="151">
        <f>E167-D167</f>
        <v>165</v>
      </c>
      <c r="G167" s="281"/>
    </row>
    <row r="168" spans="1:15" ht="15" customHeight="1" thickBot="1" x14ac:dyDescent="0.25">
      <c r="A168" s="14" t="s">
        <v>897</v>
      </c>
      <c r="B168" s="646" t="s">
        <v>1303</v>
      </c>
      <c r="C168" s="592" t="s">
        <v>1986</v>
      </c>
      <c r="D168" s="22">
        <v>2480</v>
      </c>
      <c r="E168" s="22">
        <v>2590</v>
      </c>
      <c r="F168" s="151">
        <f t="shared" ref="F168" si="53">E168-D168</f>
        <v>110</v>
      </c>
      <c r="G168" s="495"/>
    </row>
    <row r="169" spans="1:15" ht="15" customHeight="1" thickBot="1" x14ac:dyDescent="0.25">
      <c r="A169" s="24" t="s">
        <v>898</v>
      </c>
      <c r="B169" s="647" t="s">
        <v>1304</v>
      </c>
      <c r="C169" s="598" t="s">
        <v>1916</v>
      </c>
      <c r="D169" s="22">
        <v>14520</v>
      </c>
      <c r="E169" s="22">
        <v>14640</v>
      </c>
      <c r="F169" s="151">
        <f t="shared" ref="F169:F173" si="54">E169-D169</f>
        <v>120</v>
      </c>
      <c r="G169" s="180" t="s">
        <v>896</v>
      </c>
    </row>
    <row r="170" spans="1:15" ht="15" customHeight="1" thickBot="1" x14ac:dyDescent="0.25">
      <c r="A170" s="141" t="s">
        <v>899</v>
      </c>
      <c r="B170" s="646" t="s">
        <v>1305</v>
      </c>
      <c r="C170" s="643" t="s">
        <v>1917</v>
      </c>
      <c r="D170" s="21">
        <v>14100</v>
      </c>
      <c r="E170" s="21">
        <v>14215</v>
      </c>
      <c r="F170" s="151">
        <f t="shared" si="54"/>
        <v>115</v>
      </c>
      <c r="G170" s="315" t="s">
        <v>1366</v>
      </c>
    </row>
    <row r="171" spans="1:15" ht="15" customHeight="1" thickBot="1" x14ac:dyDescent="0.25">
      <c r="A171" s="141" t="s">
        <v>900</v>
      </c>
      <c r="B171" s="647" t="s">
        <v>1883</v>
      </c>
      <c r="C171" s="627" t="s">
        <v>1600</v>
      </c>
      <c r="D171" s="151">
        <v>12600</v>
      </c>
      <c r="E171" s="151">
        <v>12775</v>
      </c>
      <c r="F171" s="151">
        <f t="shared" ref="F171" si="55">E171-D171</f>
        <v>175</v>
      </c>
    </row>
    <row r="172" spans="1:15" ht="15" customHeight="1" thickBot="1" x14ac:dyDescent="0.25">
      <c r="A172" s="155" t="s">
        <v>901</v>
      </c>
      <c r="B172" s="646" t="s">
        <v>1287</v>
      </c>
      <c r="C172" s="592" t="s">
        <v>935</v>
      </c>
      <c r="D172" s="151">
        <v>73910</v>
      </c>
      <c r="E172" s="151">
        <v>74120</v>
      </c>
      <c r="F172" s="151">
        <f t="shared" si="54"/>
        <v>210</v>
      </c>
    </row>
    <row r="173" spans="1:15" ht="15" customHeight="1" thickBot="1" x14ac:dyDescent="0.25">
      <c r="A173" s="23" t="s">
        <v>902</v>
      </c>
      <c r="B173" s="647" t="s">
        <v>1306</v>
      </c>
      <c r="C173" s="595" t="s">
        <v>936</v>
      </c>
      <c r="D173" s="20">
        <v>42240</v>
      </c>
      <c r="E173" s="20">
        <v>42440</v>
      </c>
      <c r="F173" s="151">
        <f t="shared" si="54"/>
        <v>200</v>
      </c>
    </row>
    <row r="174" spans="1:15" ht="15" customHeight="1" thickBot="1" x14ac:dyDescent="0.25">
      <c r="A174" s="160" t="s">
        <v>903</v>
      </c>
      <c r="B174" s="646" t="s">
        <v>1300</v>
      </c>
      <c r="C174" s="594" t="s">
        <v>1918</v>
      </c>
      <c r="D174" s="20">
        <v>21955</v>
      </c>
      <c r="E174" s="20">
        <v>22155</v>
      </c>
      <c r="F174" s="151">
        <f t="shared" ref="F174" si="56">E174-D174</f>
        <v>200</v>
      </c>
    </row>
    <row r="175" spans="1:15" ht="15" customHeight="1" thickBot="1" x14ac:dyDescent="0.25">
      <c r="A175" s="23" t="s">
        <v>904</v>
      </c>
      <c r="B175" s="647" t="s">
        <v>1307</v>
      </c>
      <c r="C175" s="593" t="s">
        <v>1919</v>
      </c>
      <c r="D175" s="151">
        <v>11755</v>
      </c>
      <c r="E175" s="151">
        <v>11910</v>
      </c>
      <c r="F175" s="151">
        <f>E175-D175</f>
        <v>155</v>
      </c>
    </row>
    <row r="176" spans="1:15" ht="15" customHeight="1" thickBot="1" x14ac:dyDescent="0.25">
      <c r="A176" s="23" t="s">
        <v>905</v>
      </c>
      <c r="B176" s="646" t="s">
        <v>1308</v>
      </c>
      <c r="C176" s="594" t="s">
        <v>1920</v>
      </c>
      <c r="D176" s="151">
        <v>56410</v>
      </c>
      <c r="E176" s="151">
        <v>56505</v>
      </c>
      <c r="F176" s="151">
        <f>E176-D176</f>
        <v>95</v>
      </c>
      <c r="G176" s="182"/>
      <c r="H176" s="178"/>
      <c r="I176" s="178"/>
      <c r="J176" s="178"/>
    </row>
    <row r="177" spans="1:10" ht="15" customHeight="1" thickBot="1" x14ac:dyDescent="0.25">
      <c r="A177" s="160" t="s">
        <v>907</v>
      </c>
      <c r="B177" s="647" t="s">
        <v>1309</v>
      </c>
      <c r="C177" s="593" t="s">
        <v>937</v>
      </c>
      <c r="D177" s="22">
        <v>46450</v>
      </c>
      <c r="E177" s="22">
        <v>46590</v>
      </c>
      <c r="F177" s="151">
        <f t="shared" ref="F177:F181" si="57">E177-D177</f>
        <v>140</v>
      </c>
      <c r="G177" s="182" t="s">
        <v>906</v>
      </c>
      <c r="H177" s="108"/>
      <c r="I177" s="108"/>
      <c r="J177" s="178"/>
    </row>
    <row r="178" spans="1:10" ht="15" customHeight="1" thickBot="1" x14ac:dyDescent="0.25">
      <c r="A178" s="14" t="s">
        <v>908</v>
      </c>
      <c r="B178" s="646" t="s">
        <v>1884</v>
      </c>
      <c r="C178" s="592" t="s">
        <v>1921</v>
      </c>
      <c r="D178" s="575">
        <v>37800</v>
      </c>
      <c r="E178" s="575">
        <v>38240</v>
      </c>
      <c r="F178" s="575">
        <f>E178-D178</f>
        <v>440</v>
      </c>
    </row>
    <row r="179" spans="1:10" ht="15" customHeight="1" thickBot="1" x14ac:dyDescent="0.25">
      <c r="A179" s="149" t="s">
        <v>909</v>
      </c>
      <c r="B179" s="647" t="s">
        <v>1310</v>
      </c>
      <c r="C179" s="774" t="s">
        <v>2024</v>
      </c>
      <c r="D179" s="575">
        <v>2065</v>
      </c>
      <c r="E179" s="575">
        <v>2675</v>
      </c>
      <c r="F179" s="575">
        <f>E179-D179</f>
        <v>610</v>
      </c>
      <c r="G179" s="695"/>
    </row>
    <row r="180" spans="1:10" ht="15" customHeight="1" thickBot="1" x14ac:dyDescent="0.25">
      <c r="A180" s="149" t="s">
        <v>910</v>
      </c>
      <c r="B180" s="646" t="s">
        <v>1311</v>
      </c>
      <c r="C180" s="643" t="s">
        <v>1922</v>
      </c>
      <c r="D180" s="170">
        <v>52150</v>
      </c>
      <c r="E180" s="170">
        <v>52425</v>
      </c>
      <c r="F180" s="151">
        <f t="shared" si="57"/>
        <v>275</v>
      </c>
      <c r="G180" s="106"/>
    </row>
    <row r="181" spans="1:10" ht="15" customHeight="1" thickBot="1" x14ac:dyDescent="0.25">
      <c r="A181" s="141" t="s">
        <v>911</v>
      </c>
      <c r="B181" s="647" t="s">
        <v>1312</v>
      </c>
      <c r="C181" s="627" t="s">
        <v>1923</v>
      </c>
      <c r="D181" s="21">
        <v>41345</v>
      </c>
      <c r="E181" s="21">
        <v>41495</v>
      </c>
      <c r="F181" s="151">
        <f t="shared" si="57"/>
        <v>150</v>
      </c>
      <c r="G181" s="315"/>
      <c r="H181" s="166"/>
      <c r="I181" s="166"/>
      <c r="J181" s="178"/>
    </row>
    <row r="182" spans="1:10" ht="15" customHeight="1" thickBot="1" x14ac:dyDescent="0.25">
      <c r="A182" s="169" t="s">
        <v>912</v>
      </c>
      <c r="B182" s="646" t="s">
        <v>1313</v>
      </c>
      <c r="C182" s="592" t="s">
        <v>1620</v>
      </c>
      <c r="D182" s="20">
        <v>12130</v>
      </c>
      <c r="E182" s="20">
        <v>12315</v>
      </c>
      <c r="F182" s="151">
        <f t="shared" ref="F182" si="58">E182-D182</f>
        <v>185</v>
      </c>
      <c r="G182" s="495"/>
    </row>
    <row r="183" spans="1:10" ht="15" customHeight="1" thickBot="1" x14ac:dyDescent="0.25">
      <c r="A183" s="23" t="s">
        <v>913</v>
      </c>
      <c r="B183" s="647" t="s">
        <v>1885</v>
      </c>
      <c r="C183" s="595" t="s">
        <v>1924</v>
      </c>
      <c r="D183" s="20">
        <v>10595</v>
      </c>
      <c r="E183" s="20">
        <v>10755</v>
      </c>
      <c r="F183" s="151">
        <f t="shared" ref="F183" si="59">E183-D183</f>
        <v>160</v>
      </c>
    </row>
    <row r="184" spans="1:10" ht="15" customHeight="1" thickBot="1" x14ac:dyDescent="0.25">
      <c r="A184" s="23" t="s">
        <v>914</v>
      </c>
      <c r="B184" s="646" t="s">
        <v>1886</v>
      </c>
      <c r="C184" s="594" t="s">
        <v>938</v>
      </c>
      <c r="D184" s="20">
        <v>33215</v>
      </c>
      <c r="E184" s="20">
        <v>33365</v>
      </c>
      <c r="F184" s="151">
        <f t="shared" ref="F184:F189" si="60">E184-D184</f>
        <v>150</v>
      </c>
    </row>
    <row r="185" spans="1:10" ht="15" customHeight="1" thickBot="1" x14ac:dyDescent="0.25">
      <c r="A185" s="23" t="s">
        <v>915</v>
      </c>
      <c r="B185" s="647" t="s">
        <v>1314</v>
      </c>
      <c r="C185" s="595" t="s">
        <v>1592</v>
      </c>
      <c r="D185" s="575">
        <v>26075</v>
      </c>
      <c r="E185" s="575">
        <v>26325</v>
      </c>
      <c r="F185" s="151">
        <f t="shared" si="60"/>
        <v>250</v>
      </c>
      <c r="G185" s="182" t="s">
        <v>916</v>
      </c>
    </row>
    <row r="186" spans="1:10" ht="15" customHeight="1" thickBot="1" x14ac:dyDescent="0.25">
      <c r="A186" s="160" t="s">
        <v>917</v>
      </c>
      <c r="B186" s="646" t="s">
        <v>1315</v>
      </c>
      <c r="C186" s="592" t="s">
        <v>1576</v>
      </c>
      <c r="D186" s="575">
        <v>12400</v>
      </c>
      <c r="E186" s="575">
        <v>12585</v>
      </c>
      <c r="F186" s="151">
        <f t="shared" ref="F186" si="61">E186-D186</f>
        <v>185</v>
      </c>
      <c r="G186" s="517"/>
    </row>
    <row r="187" spans="1:10" ht="15" customHeight="1" thickBot="1" x14ac:dyDescent="0.25">
      <c r="A187" s="23" t="s">
        <v>918</v>
      </c>
      <c r="B187" s="647" t="s">
        <v>1887</v>
      </c>
      <c r="C187" s="595" t="s">
        <v>1925</v>
      </c>
      <c r="D187" s="575">
        <v>21520</v>
      </c>
      <c r="E187" s="575">
        <v>21800</v>
      </c>
      <c r="F187" s="151">
        <f>E187-D187</f>
        <v>280</v>
      </c>
    </row>
    <row r="188" spans="1:10" ht="15" customHeight="1" thickBot="1" x14ac:dyDescent="0.25">
      <c r="A188" s="23" t="s">
        <v>919</v>
      </c>
      <c r="B188" s="646" t="s">
        <v>1316</v>
      </c>
      <c r="C188" s="592" t="s">
        <v>1926</v>
      </c>
      <c r="D188" s="275">
        <v>41180</v>
      </c>
      <c r="E188" s="275">
        <v>41245</v>
      </c>
      <c r="F188" s="151">
        <f t="shared" si="60"/>
        <v>65</v>
      </c>
      <c r="G188" s="126"/>
    </row>
    <row r="189" spans="1:10" ht="15" customHeight="1" thickBot="1" x14ac:dyDescent="0.25">
      <c r="A189" s="160" t="s">
        <v>920</v>
      </c>
      <c r="B189" s="647" t="s">
        <v>1369</v>
      </c>
      <c r="C189" s="593" t="s">
        <v>1927</v>
      </c>
      <c r="D189" s="687">
        <v>15135</v>
      </c>
      <c r="E189" s="687">
        <v>15380</v>
      </c>
      <c r="F189" s="151">
        <f t="shared" si="60"/>
        <v>245</v>
      </c>
      <c r="G189" s="352"/>
    </row>
    <row r="190" spans="1:10" ht="15.75" customHeight="1" thickBot="1" x14ac:dyDescent="0.25">
      <c r="A190" s="14" t="s">
        <v>921</v>
      </c>
      <c r="B190" s="646" t="s">
        <v>1888</v>
      </c>
      <c r="C190" s="592" t="s">
        <v>1928</v>
      </c>
      <c r="D190" s="275">
        <v>128915</v>
      </c>
      <c r="E190" s="275">
        <v>129290</v>
      </c>
      <c r="F190" s="151">
        <f t="shared" ref="F190:F200" si="62">E190-D190</f>
        <v>375</v>
      </c>
      <c r="G190" s="127"/>
    </row>
    <row r="191" spans="1:10" ht="15.75" customHeight="1" thickBot="1" x14ac:dyDescent="0.25">
      <c r="A191" s="23" t="s">
        <v>922</v>
      </c>
      <c r="B191" s="715" t="s">
        <v>1317</v>
      </c>
      <c r="C191" s="659" t="s">
        <v>1942</v>
      </c>
      <c r="D191" s="275">
        <v>10305</v>
      </c>
      <c r="E191" s="275">
        <v>10615</v>
      </c>
      <c r="F191" s="151">
        <f t="shared" ref="F191" si="63">E191-D191</f>
        <v>310</v>
      </c>
      <c r="G191" s="127"/>
    </row>
    <row r="192" spans="1:10" ht="15.75" customHeight="1" thickBot="1" x14ac:dyDescent="0.25">
      <c r="A192" s="165" t="s">
        <v>923</v>
      </c>
      <c r="B192" s="614" t="s">
        <v>1929</v>
      </c>
      <c r="C192" s="654" t="s">
        <v>1932</v>
      </c>
      <c r="D192" s="275">
        <v>29855</v>
      </c>
      <c r="E192" s="275">
        <v>30265</v>
      </c>
      <c r="F192" s="151">
        <f t="shared" ref="F192" si="64">E192-D192</f>
        <v>410</v>
      </c>
    </row>
    <row r="193" spans="1:7" ht="15" customHeight="1" thickBot="1" x14ac:dyDescent="0.25">
      <c r="A193" s="14" t="s">
        <v>924</v>
      </c>
      <c r="B193" s="619" t="s">
        <v>1930</v>
      </c>
      <c r="C193" s="592" t="s">
        <v>1933</v>
      </c>
      <c r="D193" s="575">
        <v>38445</v>
      </c>
      <c r="E193" s="575">
        <v>39115</v>
      </c>
      <c r="F193" s="151">
        <f t="shared" si="62"/>
        <v>670</v>
      </c>
      <c r="G193" s="315" t="s">
        <v>1360</v>
      </c>
    </row>
    <row r="194" spans="1:7" ht="15" customHeight="1" thickBot="1" x14ac:dyDescent="0.25">
      <c r="A194" s="14" t="s">
        <v>1617</v>
      </c>
      <c r="B194" s="618" t="s">
        <v>1615</v>
      </c>
      <c r="C194" s="592" t="s">
        <v>1616</v>
      </c>
      <c r="D194" s="151">
        <v>29055</v>
      </c>
      <c r="E194" s="151">
        <v>29130</v>
      </c>
      <c r="F194" s="151">
        <f t="shared" ref="F194" si="65">E194-D194</f>
        <v>75</v>
      </c>
      <c r="G194" s="530"/>
    </row>
    <row r="195" spans="1:7" ht="15" customHeight="1" thickBot="1" x14ac:dyDescent="0.25">
      <c r="A195" s="141" t="s">
        <v>925</v>
      </c>
      <c r="B195" s="614" t="s">
        <v>1288</v>
      </c>
      <c r="C195" s="643" t="s">
        <v>1934</v>
      </c>
      <c r="D195" s="21">
        <v>10225</v>
      </c>
      <c r="E195" s="21">
        <v>10225</v>
      </c>
      <c r="F195" s="151">
        <f t="shared" si="62"/>
        <v>0</v>
      </c>
      <c r="G195" t="s">
        <v>1579</v>
      </c>
    </row>
    <row r="196" spans="1:7" ht="15" customHeight="1" thickBot="1" x14ac:dyDescent="0.25">
      <c r="A196" s="141" t="s">
        <v>926</v>
      </c>
      <c r="B196" s="620" t="s">
        <v>1318</v>
      </c>
      <c r="C196" s="626" t="s">
        <v>1593</v>
      </c>
      <c r="D196" s="275">
        <v>11685</v>
      </c>
      <c r="E196" s="275">
        <v>11845</v>
      </c>
      <c r="F196" s="575">
        <f t="shared" ref="F196" si="66">E196-D196</f>
        <v>160</v>
      </c>
      <c r="G196" s="182" t="s">
        <v>1613</v>
      </c>
    </row>
    <row r="197" spans="1:7" ht="15" customHeight="1" thickBot="1" x14ac:dyDescent="0.25">
      <c r="A197" s="23" t="s">
        <v>927</v>
      </c>
      <c r="B197" s="614" t="s">
        <v>1319</v>
      </c>
      <c r="C197" s="592" t="s">
        <v>1475</v>
      </c>
      <c r="D197" s="158">
        <v>29860</v>
      </c>
      <c r="E197" s="158">
        <v>30380</v>
      </c>
      <c r="F197" s="151">
        <f t="shared" ref="F197" si="67">E197-D197</f>
        <v>520</v>
      </c>
    </row>
    <row r="198" spans="1:7" ht="15" customHeight="1" thickBot="1" x14ac:dyDescent="0.25">
      <c r="A198" s="23" t="s">
        <v>928</v>
      </c>
      <c r="B198" s="614" t="s">
        <v>1320</v>
      </c>
      <c r="C198" s="594" t="s">
        <v>1634</v>
      </c>
      <c r="D198" s="151">
        <v>10895</v>
      </c>
      <c r="E198" s="151">
        <v>11110</v>
      </c>
      <c r="F198" s="151">
        <f t="shared" ref="F198" si="68">E198-D198</f>
        <v>215</v>
      </c>
      <c r="G198" s="459"/>
    </row>
    <row r="199" spans="1:7" ht="15" customHeight="1" thickBot="1" x14ac:dyDescent="0.25">
      <c r="A199" s="160" t="s">
        <v>929</v>
      </c>
      <c r="B199" s="620" t="s">
        <v>1321</v>
      </c>
      <c r="C199" s="594" t="s">
        <v>1665</v>
      </c>
      <c r="D199" s="151">
        <v>19605</v>
      </c>
      <c r="E199" s="151">
        <v>19760</v>
      </c>
      <c r="F199" s="151">
        <f t="shared" ref="F199" si="69">E199-D199</f>
        <v>155</v>
      </c>
      <c r="G199" s="126"/>
    </row>
    <row r="200" spans="1:7" ht="15" customHeight="1" thickBot="1" x14ac:dyDescent="0.25">
      <c r="A200" s="23" t="s">
        <v>930</v>
      </c>
      <c r="B200" s="614" t="s">
        <v>1931</v>
      </c>
      <c r="C200" s="592" t="s">
        <v>1935</v>
      </c>
      <c r="D200" s="151">
        <v>16775</v>
      </c>
      <c r="E200" s="151">
        <v>16820</v>
      </c>
      <c r="F200" s="151">
        <f t="shared" si="62"/>
        <v>45</v>
      </c>
      <c r="G200" s="660"/>
    </row>
    <row r="201" spans="1:7" ht="15" customHeight="1" thickBot="1" x14ac:dyDescent="0.25">
      <c r="A201" s="23" t="s">
        <v>931</v>
      </c>
      <c r="B201" s="620" t="s">
        <v>1322</v>
      </c>
      <c r="C201" s="594" t="s">
        <v>1936</v>
      </c>
      <c r="D201" s="151"/>
      <c r="E201" s="151"/>
      <c r="F201" s="563">
        <v>216</v>
      </c>
      <c r="G201">
        <v>23010</v>
      </c>
    </row>
    <row r="202" spans="1:7" ht="15" customHeight="1" thickBot="1" x14ac:dyDescent="0.25">
      <c r="A202" s="653" t="s">
        <v>932</v>
      </c>
      <c r="B202" s="652" t="s">
        <v>1323</v>
      </c>
      <c r="C202" s="594" t="s">
        <v>1550</v>
      </c>
      <c r="D202" s="151">
        <v>18015</v>
      </c>
      <c r="E202" s="151">
        <v>18275</v>
      </c>
      <c r="F202" s="151">
        <f t="shared" ref="F202" si="70">E202-D202</f>
        <v>260</v>
      </c>
    </row>
    <row r="203" spans="1:7" ht="13.5" thickBot="1" x14ac:dyDescent="0.25">
      <c r="A203" s="122"/>
      <c r="B203" s="124"/>
      <c r="D203" s="124" t="s">
        <v>1010</v>
      </c>
      <c r="E203" s="124"/>
      <c r="F203" s="502">
        <f>SUM(F6:F202)</f>
        <v>45856</v>
      </c>
      <c r="G203" s="503">
        <f>F122+F60+F59+F201+F151</f>
        <v>772</v>
      </c>
    </row>
    <row r="204" spans="1:7" x14ac:dyDescent="0.2">
      <c r="A204" s="122"/>
      <c r="B204" s="124"/>
      <c r="C204" s="123"/>
      <c r="D204" s="114"/>
      <c r="E204" s="124"/>
      <c r="F204" s="125"/>
    </row>
    <row r="205" spans="1:7" ht="13.5" thickBot="1" x14ac:dyDescent="0.25">
      <c r="A205" s="128"/>
      <c r="B205" s="129"/>
      <c r="C205" s="840" t="s">
        <v>1033</v>
      </c>
      <c r="D205" s="840"/>
      <c r="E205" s="840"/>
      <c r="F205" s="452">
        <f>SUM('Общ. счетчики'!G38:G39)</f>
        <v>42820</v>
      </c>
    </row>
    <row r="206" spans="1:7" ht="16.5" customHeight="1" x14ac:dyDescent="0.2">
      <c r="E206" s="130"/>
    </row>
  </sheetData>
  <autoFilter ref="F1:F206"/>
  <customSheetViews>
    <customSheetView guid="{59BB3A05-2517-4212-B4B0-766CE27362F6}" scale="120" showPageBreaks="1" printArea="1" showAutoFilter="1" hiddenColumns="1" state="hidden" view="pageBreakPreview">
      <selection activeCell="G199" sqref="G199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6"/>
    </customSheetView>
    <customSheetView guid="{11E80AD0-6AA7-470D-8311-11AF96F196E5}" scale="120" showPageBreaks="1" printArea="1" hiddenColumns="1" view="pageBreakPreview" topLeftCell="A35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5:E205"/>
    <mergeCell ref="A3:A5"/>
    <mergeCell ref="B3:B5"/>
    <mergeCell ref="C3:C5"/>
    <mergeCell ref="D3:E4"/>
    <mergeCell ref="F3:F5"/>
    <mergeCell ref="G145:G148"/>
    <mergeCell ref="H154:H157"/>
    <mergeCell ref="C1:E1"/>
    <mergeCell ref="E2:F2"/>
    <mergeCell ref="G100:G103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0" t="s">
        <v>1041</v>
      </c>
      <c r="D1" s="810"/>
      <c r="E1" s="858" t="s">
        <v>1993</v>
      </c>
      <c r="F1" s="858"/>
    </row>
    <row r="2" spans="1:8" ht="13.5" thickBot="1" x14ac:dyDescent="0.25">
      <c r="A2" s="862" t="s">
        <v>28</v>
      </c>
      <c r="B2" s="863"/>
      <c r="C2" s="238"/>
      <c r="F2" s="2"/>
    </row>
    <row r="3" spans="1:8" s="106" customFormat="1" ht="11.25" customHeight="1" x14ac:dyDescent="0.2">
      <c r="A3" s="857" t="s">
        <v>480</v>
      </c>
      <c r="B3" s="857" t="s">
        <v>481</v>
      </c>
      <c r="C3" s="857" t="s">
        <v>1</v>
      </c>
      <c r="D3" s="857" t="s">
        <v>2</v>
      </c>
      <c r="E3" s="857"/>
      <c r="F3" s="859" t="s">
        <v>482</v>
      </c>
    </row>
    <row r="4" spans="1:8" s="106" customFormat="1" ht="11.25" x14ac:dyDescent="0.2">
      <c r="A4" s="857"/>
      <c r="B4" s="857"/>
      <c r="C4" s="857"/>
      <c r="D4" s="857"/>
      <c r="E4" s="857"/>
      <c r="F4" s="860"/>
    </row>
    <row r="5" spans="1:8" s="106" customFormat="1" ht="12" thickBot="1" x14ac:dyDescent="0.25">
      <c r="A5" s="857"/>
      <c r="B5" s="857"/>
      <c r="C5" s="857"/>
      <c r="D5" s="239" t="s">
        <v>6</v>
      </c>
      <c r="E5" s="240" t="s">
        <v>7</v>
      </c>
      <c r="F5" s="861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1497</v>
      </c>
      <c r="B7" s="243" t="s">
        <v>1477</v>
      </c>
      <c r="C7" s="244" t="s">
        <v>1478</v>
      </c>
      <c r="D7" s="576">
        <v>9169</v>
      </c>
      <c r="E7" s="576"/>
      <c r="F7" s="371">
        <f t="shared" ref="F7" si="0">E7-D7</f>
        <v>-9169</v>
      </c>
      <c r="G7" s="492" t="s">
        <v>1521</v>
      </c>
      <c r="H7" s="683"/>
    </row>
    <row r="8" spans="1:8" s="106" customFormat="1" ht="22.5" x14ac:dyDescent="0.2">
      <c r="A8" s="50" t="s">
        <v>1582</v>
      </c>
      <c r="B8" s="243" t="s">
        <v>1577</v>
      </c>
      <c r="C8" s="244" t="s">
        <v>1578</v>
      </c>
      <c r="D8" s="549">
        <v>15832</v>
      </c>
      <c r="E8" s="549"/>
      <c r="F8" s="230">
        <f t="shared" ref="F8" si="1">E8-D8</f>
        <v>-15832</v>
      </c>
      <c r="G8" s="492" t="s">
        <v>1521</v>
      </c>
      <c r="H8" s="586"/>
    </row>
    <row r="9" spans="1:8" s="106" customFormat="1" ht="25.5" customHeight="1" x14ac:dyDescent="0.2">
      <c r="A9" s="301" t="s">
        <v>1948</v>
      </c>
      <c r="B9" s="301" t="s">
        <v>1943</v>
      </c>
      <c r="C9" s="246" t="s">
        <v>1945</v>
      </c>
      <c r="D9" s="576">
        <v>344</v>
      </c>
      <c r="E9" s="576"/>
      <c r="F9" s="292">
        <f t="shared" ref="F9:F13" si="2">E9-D9</f>
        <v>-344</v>
      </c>
      <c r="G9" s="492"/>
      <c r="H9" s="683"/>
    </row>
    <row r="10" spans="1:8" s="106" customFormat="1" ht="24.75" customHeight="1" x14ac:dyDescent="0.2">
      <c r="A10" s="50" t="s">
        <v>1583</v>
      </c>
      <c r="B10" s="243" t="s">
        <v>1566</v>
      </c>
      <c r="C10" s="245" t="s">
        <v>1567</v>
      </c>
      <c r="D10" s="576">
        <v>38755</v>
      </c>
      <c r="E10" s="576"/>
      <c r="F10" s="292">
        <f>E10-D10</f>
        <v>-38755</v>
      </c>
      <c r="G10" s="520" t="s">
        <v>1565</v>
      </c>
      <c r="H10" s="683"/>
    </row>
    <row r="11" spans="1:8" s="106" customFormat="1" ht="24" customHeight="1" x14ac:dyDescent="0.2">
      <c r="A11" s="50" t="s">
        <v>1522</v>
      </c>
      <c r="B11" s="243" t="s">
        <v>1509</v>
      </c>
      <c r="C11" s="245" t="s">
        <v>1510</v>
      </c>
      <c r="D11" s="549">
        <v>41465</v>
      </c>
      <c r="E11" s="549"/>
      <c r="F11" s="292">
        <f t="shared" ref="F11" si="3">E11-D11</f>
        <v>-41465</v>
      </c>
      <c r="G11" s="493" t="s">
        <v>1521</v>
      </c>
    </row>
    <row r="12" spans="1:8" s="106" customFormat="1" ht="22.5" x14ac:dyDescent="0.2">
      <c r="A12" s="50" t="s">
        <v>39</v>
      </c>
      <c r="B12" s="243" t="s">
        <v>1458</v>
      </c>
      <c r="C12" s="246" t="s">
        <v>1488</v>
      </c>
      <c r="D12" s="549">
        <v>24273</v>
      </c>
      <c r="E12" s="549"/>
      <c r="F12" s="292">
        <f t="shared" si="2"/>
        <v>-24273</v>
      </c>
      <c r="G12" s="491" t="s">
        <v>1520</v>
      </c>
    </row>
    <row r="13" spans="1:8" s="106" customFormat="1" ht="22.5" x14ac:dyDescent="0.2">
      <c r="A13" s="50" t="s">
        <v>41</v>
      </c>
      <c r="B13" s="243" t="s">
        <v>1386</v>
      </c>
      <c r="C13" s="246" t="s">
        <v>483</v>
      </c>
      <c r="D13" s="576">
        <v>1317</v>
      </c>
      <c r="E13" s="576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1518</v>
      </c>
      <c r="C14" s="246" t="s">
        <v>1519</v>
      </c>
      <c r="D14" s="576">
        <v>1853</v>
      </c>
      <c r="E14" s="576"/>
      <c r="F14" s="316">
        <f t="shared" ref="F14" si="4">E14-D14</f>
        <v>-1853</v>
      </c>
      <c r="G14" s="493" t="s">
        <v>1520</v>
      </c>
      <c r="H14" s="552"/>
    </row>
    <row r="15" spans="1:8" s="106" customFormat="1" ht="25.5" customHeight="1" x14ac:dyDescent="0.2">
      <c r="A15" s="50" t="s">
        <v>1355</v>
      </c>
      <c r="B15" s="298" t="s">
        <v>1956</v>
      </c>
      <c r="C15" s="246" t="s">
        <v>1955</v>
      </c>
      <c r="D15" s="549">
        <v>10326</v>
      </c>
      <c r="E15" s="549"/>
      <c r="F15" s="534">
        <f>E15-D15</f>
        <v>-10326</v>
      </c>
      <c r="G15" s="276"/>
    </row>
    <row r="16" spans="1:8" s="106" customFormat="1" ht="25.5" customHeight="1" x14ac:dyDescent="0.2">
      <c r="A16" s="50" t="s">
        <v>1608</v>
      </c>
      <c r="B16" s="298" t="s">
        <v>1990</v>
      </c>
      <c r="C16" s="246" t="s">
        <v>1607</v>
      </c>
      <c r="D16" s="190">
        <v>717</v>
      </c>
      <c r="E16" s="190"/>
      <c r="F16" s="534">
        <f t="shared" ref="F16" si="5">E16-D16</f>
        <v>-717</v>
      </c>
      <c r="G16" s="276"/>
    </row>
    <row r="17" spans="1:8" s="106" customFormat="1" ht="25.5" customHeight="1" thickBot="1" x14ac:dyDescent="0.25">
      <c r="A17" s="662" t="s">
        <v>1950</v>
      </c>
      <c r="B17" s="298" t="s">
        <v>1949</v>
      </c>
      <c r="C17" s="246" t="s">
        <v>1952</v>
      </c>
      <c r="D17" s="190">
        <v>1338</v>
      </c>
      <c r="E17" s="190"/>
      <c r="F17" s="534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1471</v>
      </c>
      <c r="C19" s="299">
        <f>'Общ. счетчики'!G8+'Общ. счетчики'!G9</f>
        <v>3495</v>
      </c>
      <c r="D19" s="190"/>
      <c r="E19" s="190"/>
      <c r="F19" s="472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1989</v>
      </c>
      <c r="C20" s="246" t="s">
        <v>1452</v>
      </c>
      <c r="D20" s="549">
        <v>40194</v>
      </c>
      <c r="E20" s="549"/>
      <c r="F20" s="232">
        <f t="shared" ref="F20:F26" si="7">E20-D20</f>
        <v>-40194</v>
      </c>
      <c r="G20" s="493" t="s">
        <v>1520</v>
      </c>
      <c r="H20" s="682"/>
    </row>
    <row r="21" spans="1:8" s="106" customFormat="1" ht="25.5" customHeight="1" x14ac:dyDescent="0.2">
      <c r="A21" s="50" t="s">
        <v>1523</v>
      </c>
      <c r="B21" s="243" t="s">
        <v>1516</v>
      </c>
      <c r="C21" s="244" t="s">
        <v>1517</v>
      </c>
      <c r="D21" s="576">
        <v>23901</v>
      </c>
      <c r="E21" s="576"/>
      <c r="F21" s="230">
        <f t="shared" ref="F21" si="8">E21-D21</f>
        <v>-23901</v>
      </c>
      <c r="G21" s="491" t="s">
        <v>1521</v>
      </c>
      <c r="H21" s="683"/>
    </row>
    <row r="22" spans="1:8" s="106" customFormat="1" ht="30" customHeight="1" x14ac:dyDescent="0.2">
      <c r="A22" s="301" t="s">
        <v>1542</v>
      </c>
      <c r="B22" s="51" t="s">
        <v>1543</v>
      </c>
      <c r="C22" s="244" t="s">
        <v>1525</v>
      </c>
      <c r="D22" s="549">
        <v>31968</v>
      </c>
      <c r="E22" s="549"/>
      <c r="F22" s="230">
        <f t="shared" ref="F22" si="9">E22-D22</f>
        <v>-31968</v>
      </c>
      <c r="G22" s="491" t="s">
        <v>1521</v>
      </c>
      <c r="H22" s="684" t="s">
        <v>1946</v>
      </c>
    </row>
    <row r="23" spans="1:8" s="106" customFormat="1" ht="33.75" x14ac:dyDescent="0.2">
      <c r="A23" s="50" t="s">
        <v>1524</v>
      </c>
      <c r="B23" s="243" t="s">
        <v>1503</v>
      </c>
      <c r="C23" s="244" t="s">
        <v>1504</v>
      </c>
      <c r="D23" s="549">
        <v>5560</v>
      </c>
      <c r="E23" s="549"/>
      <c r="F23" s="230">
        <f t="shared" ref="F23" si="10">E23-D23</f>
        <v>-5560</v>
      </c>
      <c r="G23" s="492" t="s">
        <v>1521</v>
      </c>
      <c r="H23" s="683"/>
    </row>
    <row r="24" spans="1:8" s="106" customFormat="1" ht="28.5" customHeight="1" x14ac:dyDescent="0.2">
      <c r="A24" s="50" t="s">
        <v>53</v>
      </c>
      <c r="B24" s="298" t="s">
        <v>1466</v>
      </c>
      <c r="C24" s="245" t="s">
        <v>484</v>
      </c>
      <c r="D24" s="190">
        <v>26350</v>
      </c>
      <c r="E24" s="190"/>
      <c r="F24" s="536">
        <f t="shared" si="7"/>
        <v>-26350</v>
      </c>
      <c r="G24" s="219" t="s">
        <v>1423</v>
      </c>
    </row>
    <row r="25" spans="1:8" s="106" customFormat="1" ht="28.5" customHeight="1" x14ac:dyDescent="0.2">
      <c r="A25" s="50" t="s">
        <v>1037</v>
      </c>
      <c r="B25" s="298" t="s">
        <v>1678</v>
      </c>
      <c r="C25" s="245" t="s">
        <v>1038</v>
      </c>
      <c r="D25" s="549">
        <v>16055</v>
      </c>
      <c r="E25" s="549"/>
      <c r="F25" s="536">
        <f t="shared" si="7"/>
        <v>-16055</v>
      </c>
      <c r="G25" s="442"/>
    </row>
    <row r="26" spans="1:8" s="106" customFormat="1" ht="28.5" customHeight="1" thickBot="1" x14ac:dyDescent="0.25">
      <c r="A26" s="50" t="s">
        <v>66</v>
      </c>
      <c r="B26" s="298" t="s">
        <v>1467</v>
      </c>
      <c r="C26" s="190" t="s">
        <v>485</v>
      </c>
      <c r="D26" s="549">
        <v>24624</v>
      </c>
      <c r="E26" s="549"/>
      <c r="F26" s="536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9">
        <f>SUM(F20:F23)</f>
        <v>-101623</v>
      </c>
      <c r="G27" s="219"/>
    </row>
    <row r="28" spans="1:8" s="106" customFormat="1" ht="18" customHeight="1" x14ac:dyDescent="0.2">
      <c r="A28" s="50"/>
      <c r="B28" s="247" t="s">
        <v>1471</v>
      </c>
      <c r="C28" s="300">
        <f>'Общ. счетчики'!G13+'Общ. счетчики'!G14</f>
        <v>1435</v>
      </c>
      <c r="D28" s="190"/>
      <c r="E28" s="190"/>
      <c r="F28" s="488">
        <f>SUM(F24:F26)</f>
        <v>-67029</v>
      </c>
      <c r="G28" s="219"/>
    </row>
    <row r="29" spans="1:8" s="106" customFormat="1" ht="24" customHeight="1" x14ac:dyDescent="0.2">
      <c r="A29" s="301" t="s">
        <v>1498</v>
      </c>
      <c r="B29" s="301" t="s">
        <v>1485</v>
      </c>
      <c r="C29" s="244" t="s">
        <v>1486</v>
      </c>
      <c r="D29" s="549">
        <v>60131</v>
      </c>
      <c r="E29" s="549"/>
      <c r="F29" s="233">
        <f t="shared" ref="F29" si="11">E29-D29</f>
        <v>-60131</v>
      </c>
      <c r="G29" s="492" t="s">
        <v>1521</v>
      </c>
      <c r="H29" s="682"/>
    </row>
    <row r="30" spans="1:8" s="106" customFormat="1" ht="24" customHeight="1" x14ac:dyDescent="0.2">
      <c r="A30" s="50" t="s">
        <v>1555</v>
      </c>
      <c r="B30" s="274" t="s">
        <v>1332</v>
      </c>
      <c r="C30" s="244" t="s">
        <v>1540</v>
      </c>
      <c r="D30" s="549">
        <v>5746</v>
      </c>
      <c r="E30" s="549"/>
      <c r="F30" s="231">
        <f t="shared" ref="F30" si="12">E30-D30</f>
        <v>-5746</v>
      </c>
      <c r="G30" s="492" t="s">
        <v>1520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1633</v>
      </c>
      <c r="D31" s="549">
        <v>25413</v>
      </c>
      <c r="E31" s="549"/>
      <c r="F31" s="316">
        <f t="shared" ref="F31" si="13">E31-D31</f>
        <v>-25413</v>
      </c>
      <c r="G31" s="553"/>
      <c r="H31" s="554"/>
    </row>
    <row r="32" spans="1:8" s="106" customFormat="1" ht="22.5" customHeight="1" x14ac:dyDescent="0.2">
      <c r="A32" s="50" t="s">
        <v>1552</v>
      </c>
      <c r="B32" s="243" t="s">
        <v>1342</v>
      </c>
      <c r="C32" s="245" t="s">
        <v>1533</v>
      </c>
      <c r="D32" s="584">
        <v>31715</v>
      </c>
      <c r="E32" s="584"/>
      <c r="F32" s="231">
        <f>E32-D32</f>
        <v>-31715</v>
      </c>
      <c r="G32" s="493" t="s">
        <v>1520</v>
      </c>
    </row>
    <row r="33" spans="1:8" s="106" customFormat="1" ht="22.5" customHeight="1" x14ac:dyDescent="0.2">
      <c r="A33" s="50" t="s">
        <v>1564</v>
      </c>
      <c r="B33" s="243" t="s">
        <v>1556</v>
      </c>
      <c r="C33" s="244" t="s">
        <v>1562</v>
      </c>
      <c r="D33" s="549">
        <v>23313</v>
      </c>
      <c r="E33" s="549"/>
      <c r="F33" s="231">
        <f t="shared" ref="F33" si="14">E33-D33</f>
        <v>-23313</v>
      </c>
      <c r="G33" s="516" t="s">
        <v>1521</v>
      </c>
    </row>
    <row r="34" spans="1:8" s="106" customFormat="1" ht="24.75" customHeight="1" x14ac:dyDescent="0.2">
      <c r="A34" s="50" t="s">
        <v>1499</v>
      </c>
      <c r="B34" s="243" t="s">
        <v>1481</v>
      </c>
      <c r="C34" s="244" t="s">
        <v>1482</v>
      </c>
      <c r="D34" s="190">
        <v>77038</v>
      </c>
      <c r="E34" s="190"/>
      <c r="F34" s="231">
        <f t="shared" ref="F34" si="15">E34-D34</f>
        <v>-77038</v>
      </c>
      <c r="G34" s="184" t="s">
        <v>1520</v>
      </c>
    </row>
    <row r="35" spans="1:8" s="106" customFormat="1" ht="29.25" customHeight="1" x14ac:dyDescent="0.2">
      <c r="A35" s="248" t="s">
        <v>1385</v>
      </c>
      <c r="B35" s="249" t="s">
        <v>1468</v>
      </c>
      <c r="C35" s="458">
        <v>32222217</v>
      </c>
      <c r="D35" s="549">
        <v>1384</v>
      </c>
      <c r="E35" s="549"/>
      <c r="F35" s="533">
        <f t="shared" ref="F35:F40" si="16">E35-D35</f>
        <v>-1384</v>
      </c>
      <c r="G35" s="552"/>
    </row>
    <row r="36" spans="1:8" s="106" customFormat="1" ht="27" customHeight="1" x14ac:dyDescent="0.2">
      <c r="A36" s="248" t="s">
        <v>1345</v>
      </c>
      <c r="B36" s="249" t="s">
        <v>1958</v>
      </c>
      <c r="C36" s="250" t="s">
        <v>1350</v>
      </c>
      <c r="D36" s="549">
        <v>8102</v>
      </c>
      <c r="E36" s="549"/>
      <c r="F36" s="534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1361</v>
      </c>
      <c r="B37" s="249" t="s">
        <v>1469</v>
      </c>
      <c r="C37" s="445">
        <v>17784290</v>
      </c>
      <c r="D37" s="190">
        <v>25730</v>
      </c>
      <c r="E37" s="190"/>
      <c r="F37" s="534">
        <f t="shared" si="16"/>
        <v>-25730</v>
      </c>
    </row>
    <row r="38" spans="1:8" s="106" customFormat="1" ht="27" customHeight="1" x14ac:dyDescent="0.2">
      <c r="A38" s="248" t="s">
        <v>1362</v>
      </c>
      <c r="B38" s="249" t="s">
        <v>1957</v>
      </c>
      <c r="C38" s="445">
        <v>17786166</v>
      </c>
      <c r="D38" s="190">
        <v>1417</v>
      </c>
      <c r="E38" s="190"/>
      <c r="F38" s="534">
        <f t="shared" si="16"/>
        <v>-1417</v>
      </c>
    </row>
    <row r="39" spans="1:8" ht="27.75" customHeight="1" x14ac:dyDescent="0.2">
      <c r="A39" s="50" t="s">
        <v>67</v>
      </c>
      <c r="B39" s="249" t="s">
        <v>1440</v>
      </c>
      <c r="C39" s="244" t="s">
        <v>486</v>
      </c>
      <c r="D39" s="549">
        <v>19813</v>
      </c>
      <c r="E39" s="549"/>
      <c r="F39" s="533">
        <f t="shared" si="16"/>
        <v>-19813</v>
      </c>
      <c r="G39" s="107"/>
    </row>
    <row r="40" spans="1:8" ht="27.75" customHeight="1" x14ac:dyDescent="0.2">
      <c r="A40" s="50" t="s">
        <v>1348</v>
      </c>
      <c r="B40" s="249" t="s">
        <v>1470</v>
      </c>
      <c r="C40" s="244" t="s">
        <v>1349</v>
      </c>
      <c r="D40" s="549">
        <v>40490</v>
      </c>
      <c r="E40" s="549"/>
      <c r="F40" s="560">
        <f t="shared" si="16"/>
        <v>-40490</v>
      </c>
      <c r="G40" s="219"/>
      <c r="H40" s="296"/>
    </row>
    <row r="41" spans="1:8" ht="27.75" customHeight="1" thickBot="1" x14ac:dyDescent="0.25">
      <c r="A41" s="50" t="s">
        <v>1609</v>
      </c>
      <c r="B41" s="298" t="s">
        <v>1990</v>
      </c>
      <c r="C41" s="244" t="s">
        <v>1610</v>
      </c>
      <c r="D41" s="190">
        <v>605</v>
      </c>
      <c r="E41" s="190"/>
      <c r="F41" s="535">
        <f t="shared" ref="F41" si="17">E41-D41</f>
        <v>-605</v>
      </c>
      <c r="G41" s="219"/>
    </row>
    <row r="42" spans="1:8" ht="16.5" customHeight="1" x14ac:dyDescent="0.2">
      <c r="A42" s="474"/>
      <c r="B42" s="665" t="s">
        <v>1035</v>
      </c>
      <c r="C42" s="476" t="e">
        <f>SUM('Общ. счетчики'!#REF!)</f>
        <v>#REF!</v>
      </c>
      <c r="D42" s="475"/>
      <c r="E42" s="475" t="s">
        <v>1034</v>
      </c>
      <c r="F42" s="661">
        <f>SUM(F29:F34)</f>
        <v>-223356</v>
      </c>
      <c r="G42" s="482"/>
    </row>
    <row r="43" spans="1:8" ht="16.5" customHeight="1" x14ac:dyDescent="0.2">
      <c r="A43" s="477"/>
      <c r="B43" s="663" t="s">
        <v>1471</v>
      </c>
      <c r="C43" s="478">
        <f>'Общ. счетчики'!G18+'Общ. счетчики'!G19</f>
        <v>1620</v>
      </c>
      <c r="D43" s="477"/>
      <c r="E43" s="477"/>
      <c r="F43" s="479">
        <f>SUM(F35:F41)+SUM(F15:F17)+SUM(F24:F26)</f>
        <v>-176951</v>
      </c>
      <c r="G43" s="473"/>
    </row>
    <row r="44" spans="1:8" x14ac:dyDescent="0.2">
      <c r="A44" s="76"/>
      <c r="B44" s="303" t="s">
        <v>1040</v>
      </c>
      <c r="C44" s="483" t="e">
        <f>C18+C27+C42</f>
        <v>#REF!</v>
      </c>
      <c r="D44" s="76"/>
      <c r="E44" s="76"/>
      <c r="F44" s="484">
        <f>F18+F27+F42</f>
        <v>-457987</v>
      </c>
    </row>
    <row r="45" spans="1:8" x14ac:dyDescent="0.2">
      <c r="A45" s="35"/>
      <c r="B45" s="243" t="s">
        <v>1347</v>
      </c>
      <c r="C45" s="251"/>
      <c r="D45" s="35"/>
      <c r="E45" s="35"/>
      <c r="F45" s="485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44" t="s">
        <v>480</v>
      </c>
      <c r="B47" s="844" t="s">
        <v>481</v>
      </c>
      <c r="C47" s="844" t="s">
        <v>1</v>
      </c>
      <c r="D47" s="844" t="s">
        <v>2</v>
      </c>
      <c r="E47" s="844"/>
      <c r="F47" s="865" t="s">
        <v>482</v>
      </c>
      <c r="G47" s="864" t="s">
        <v>1978</v>
      </c>
    </row>
    <row r="48" spans="1:8" x14ac:dyDescent="0.2">
      <c r="A48" s="844"/>
      <c r="B48" s="844"/>
      <c r="C48" s="844"/>
      <c r="D48" s="844"/>
      <c r="E48" s="844"/>
      <c r="F48" s="866"/>
      <c r="G48" s="864"/>
    </row>
    <row r="49" spans="1:10" ht="17.25" customHeight="1" thickBot="1" x14ac:dyDescent="0.25">
      <c r="A49" s="844"/>
      <c r="B49" s="844"/>
      <c r="C49" s="844"/>
      <c r="D49" s="252" t="s">
        <v>6</v>
      </c>
      <c r="E49" s="253" t="s">
        <v>7</v>
      </c>
      <c r="F49" s="867"/>
      <c r="G49" s="864"/>
    </row>
    <row r="50" spans="1:10" ht="36" customHeight="1" thickBot="1" x14ac:dyDescent="0.25">
      <c r="A50" s="246" t="s">
        <v>487</v>
      </c>
      <c r="B50" s="843" t="s">
        <v>488</v>
      </c>
      <c r="C50" s="843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6" t="s">
        <v>84</v>
      </c>
      <c r="C51" s="244" t="s">
        <v>1557</v>
      </c>
      <c r="D51" s="549">
        <v>51432</v>
      </c>
      <c r="E51" s="549"/>
      <c r="F51" s="235">
        <f>E51-D51</f>
        <v>-51432</v>
      </c>
      <c r="G51" s="704">
        <f>(F51*2/100)+F51</f>
        <v>-52460.639999999999</v>
      </c>
      <c r="H51" s="868"/>
    </row>
    <row r="52" spans="1:10" ht="24" customHeight="1" x14ac:dyDescent="0.2">
      <c r="A52" s="50" t="s">
        <v>85</v>
      </c>
      <c r="B52" s="856"/>
      <c r="C52" s="246" t="s">
        <v>1558</v>
      </c>
      <c r="D52" s="190">
        <v>75767</v>
      </c>
      <c r="E52" s="190"/>
      <c r="F52" s="288">
        <f>E52-D52</f>
        <v>-75767</v>
      </c>
      <c r="G52" s="704">
        <f>(F52*2/100)+F52</f>
        <v>-77282.34</v>
      </c>
      <c r="H52" s="869"/>
    </row>
    <row r="53" spans="1:10" ht="31.5" customHeight="1" x14ac:dyDescent="0.2">
      <c r="A53" s="254" t="s">
        <v>489</v>
      </c>
      <c r="B53" s="854" t="s">
        <v>984</v>
      </c>
      <c r="C53" s="846" t="s">
        <v>1947</v>
      </c>
      <c r="D53" s="540">
        <v>35870</v>
      </c>
      <c r="E53" s="848"/>
      <c r="F53" s="874">
        <f>E53-D53</f>
        <v>-35870</v>
      </c>
      <c r="G53" s="871">
        <f>F53</f>
        <v>-35870</v>
      </c>
      <c r="H53" s="873"/>
      <c r="I53" s="124"/>
    </row>
    <row r="54" spans="1:10" ht="31.5" customHeight="1" x14ac:dyDescent="0.2">
      <c r="A54" s="50" t="s">
        <v>87</v>
      </c>
      <c r="B54" s="855"/>
      <c r="C54" s="847"/>
      <c r="D54" s="718"/>
      <c r="E54" s="849"/>
      <c r="F54" s="875"/>
      <c r="G54" s="872"/>
      <c r="H54" s="873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1515</v>
      </c>
      <c r="D55" s="549">
        <v>9411</v>
      </c>
      <c r="E55" s="549"/>
      <c r="F55" s="235">
        <f t="shared" ref="F55" si="18">E55-D55</f>
        <v>-9411</v>
      </c>
      <c r="G55" s="214">
        <f>(F55*2/100)+F55</f>
        <v>-9599.2199999999993</v>
      </c>
      <c r="H55" s="510"/>
    </row>
    <row r="56" spans="1:10" ht="30.75" customHeight="1" x14ac:dyDescent="0.2">
      <c r="A56" s="481" t="s">
        <v>90</v>
      </c>
      <c r="B56" s="243" t="s">
        <v>1977</v>
      </c>
      <c r="C56" s="246" t="s">
        <v>1480</v>
      </c>
      <c r="D56" s="549">
        <v>22404</v>
      </c>
      <c r="E56" s="549"/>
      <c r="F56" s="236">
        <f t="shared" ref="F56" si="19">E56-D56</f>
        <v>-22404</v>
      </c>
      <c r="G56" s="215">
        <f>(F56*0.719/100)+F56</f>
        <v>-22565.084760000002</v>
      </c>
      <c r="H56" s="510"/>
      <c r="I56" s="124"/>
    </row>
    <row r="57" spans="1:10" ht="27" customHeight="1" x14ac:dyDescent="0.2">
      <c r="A57" s="481" t="s">
        <v>92</v>
      </c>
      <c r="B57" s="243" t="s">
        <v>1484</v>
      </c>
      <c r="C57" s="245" t="s">
        <v>1476</v>
      </c>
      <c r="D57" s="549">
        <v>4976</v>
      </c>
      <c r="E57" s="549"/>
      <c r="F57" s="236">
        <f t="shared" ref="F57" si="20">E57-D57</f>
        <v>-4976</v>
      </c>
      <c r="G57" s="215">
        <f>(F57*2/100)+F57</f>
        <v>-5075.5200000000004</v>
      </c>
      <c r="H57" s="494"/>
      <c r="I57" s="870"/>
    </row>
    <row r="58" spans="1:10" ht="26.25" customHeight="1" x14ac:dyDescent="0.2">
      <c r="A58" s="50" t="s">
        <v>94</v>
      </c>
      <c r="B58" s="51" t="s">
        <v>1981</v>
      </c>
      <c r="C58" s="245" t="s">
        <v>1490</v>
      </c>
      <c r="D58" s="549">
        <v>12108</v>
      </c>
      <c r="E58" s="549"/>
      <c r="F58" s="344">
        <f t="shared" ref="F58" si="21">E58-D58</f>
        <v>-12108</v>
      </c>
      <c r="G58" s="215">
        <f>(F58*0.851/100)+F58</f>
        <v>-12211.03908</v>
      </c>
      <c r="H58" s="706"/>
      <c r="I58" s="870"/>
    </row>
    <row r="59" spans="1:10" ht="27" customHeight="1" x14ac:dyDescent="0.2">
      <c r="A59" s="257" t="s">
        <v>491</v>
      </c>
      <c r="B59" s="301" t="s">
        <v>1500</v>
      </c>
      <c r="C59" s="246" t="s">
        <v>1491</v>
      </c>
      <c r="D59" s="549">
        <v>19528</v>
      </c>
      <c r="E59" s="549"/>
      <c r="F59" s="233">
        <f t="shared" ref="F59" si="22">E59-D59</f>
        <v>-19528</v>
      </c>
      <c r="G59" s="215">
        <f>(F59*2/100)+F59</f>
        <v>-19918.560000000001</v>
      </c>
      <c r="H59" s="510"/>
      <c r="I59" s="8"/>
    </row>
    <row r="60" spans="1:10" ht="24" customHeight="1" x14ac:dyDescent="0.2">
      <c r="A60" s="50" t="s">
        <v>97</v>
      </c>
      <c r="B60" s="243" t="s">
        <v>1507</v>
      </c>
      <c r="C60" s="328" t="s">
        <v>1508</v>
      </c>
      <c r="D60" s="549">
        <v>20464</v>
      </c>
      <c r="E60" s="549"/>
      <c r="F60" s="345">
        <f t="shared" ref="F60" si="23">E60-D60</f>
        <v>-20464</v>
      </c>
      <c r="G60" s="215">
        <f>(F60*2/100)+F60</f>
        <v>-20873.28</v>
      </c>
      <c r="H60" s="510"/>
      <c r="I60" s="8"/>
    </row>
    <row r="61" spans="1:10" ht="24" customHeight="1" x14ac:dyDescent="0.2">
      <c r="A61" s="50" t="s">
        <v>99</v>
      </c>
      <c r="B61" s="301" t="s">
        <v>1501</v>
      </c>
      <c r="C61" s="328" t="s">
        <v>1492</v>
      </c>
      <c r="D61" s="549">
        <v>24503</v>
      </c>
      <c r="E61" s="549"/>
      <c r="F61" s="345">
        <f t="shared" ref="F61:F62" si="24">E61-D61</f>
        <v>-24503</v>
      </c>
      <c r="G61" s="327">
        <f>(F61*2/100)+F61</f>
        <v>-24993.06</v>
      </c>
      <c r="H61" s="510"/>
      <c r="I61" s="494"/>
      <c r="J61" s="494"/>
    </row>
    <row r="62" spans="1:10" ht="24" customHeight="1" x14ac:dyDescent="0.2">
      <c r="A62" s="51" t="s">
        <v>101</v>
      </c>
      <c r="B62" s="301" t="s">
        <v>1502</v>
      </c>
      <c r="C62" s="328" t="s">
        <v>1493</v>
      </c>
      <c r="D62" s="549">
        <v>27133</v>
      </c>
      <c r="E62" s="549"/>
      <c r="F62" s="345">
        <f t="shared" si="24"/>
        <v>-27133</v>
      </c>
      <c r="G62" s="327">
        <f>(F62*2/100)+F62</f>
        <v>-27675.66</v>
      </c>
      <c r="H62" s="510"/>
      <c r="I62" s="494"/>
      <c r="J62" s="494"/>
    </row>
    <row r="63" spans="1:10" ht="24" customHeight="1" x14ac:dyDescent="0.2">
      <c r="A63" s="261" t="s">
        <v>1428</v>
      </c>
      <c r="B63" s="243" t="s">
        <v>1425</v>
      </c>
      <c r="C63" s="555" t="s">
        <v>1371</v>
      </c>
      <c r="D63" s="190">
        <v>52746</v>
      </c>
      <c r="E63" s="190"/>
      <c r="F63" s="287">
        <f>E63-D63</f>
        <v>-52746</v>
      </c>
      <c r="G63" s="327"/>
      <c r="H63" s="494"/>
    </row>
    <row r="64" spans="1:10" ht="24" customHeight="1" x14ac:dyDescent="0.2">
      <c r="A64" s="261" t="s">
        <v>1570</v>
      </c>
      <c r="B64" s="261" t="s">
        <v>1570</v>
      </c>
      <c r="C64" s="556" t="s">
        <v>1575</v>
      </c>
      <c r="D64" s="574">
        <v>40</v>
      </c>
      <c r="E64" s="574"/>
      <c r="F64" s="287">
        <f t="shared" ref="F64" si="25">E64-D64</f>
        <v>-40</v>
      </c>
      <c r="G64" s="327">
        <f>F64</f>
        <v>-40</v>
      </c>
      <c r="H64" s="8"/>
    </row>
    <row r="65" spans="1:9" ht="24" customHeight="1" x14ac:dyDescent="0.2">
      <c r="A65" s="261" t="s">
        <v>1571</v>
      </c>
      <c r="B65" s="261" t="s">
        <v>1975</v>
      </c>
      <c r="C65" s="556" t="s">
        <v>1976</v>
      </c>
      <c r="D65" s="703">
        <v>6301</v>
      </c>
      <c r="E65" s="703"/>
      <c r="F65" s="287">
        <f>E65-D65</f>
        <v>-6301</v>
      </c>
      <c r="G65" s="327">
        <f>F65</f>
        <v>-6301</v>
      </c>
      <c r="H65" s="510"/>
      <c r="I65" s="124"/>
    </row>
    <row r="66" spans="1:9" ht="24" customHeight="1" x14ac:dyDescent="0.2">
      <c r="A66" s="261" t="s">
        <v>1573</v>
      </c>
      <c r="B66" s="243" t="s">
        <v>1465</v>
      </c>
      <c r="C66" s="557" t="s">
        <v>1559</v>
      </c>
      <c r="D66" s="566">
        <v>31658</v>
      </c>
      <c r="E66" s="566"/>
      <c r="F66" s="287">
        <f>E66-D66</f>
        <v>-31658</v>
      </c>
      <c r="G66" s="327">
        <f>(F66*2/100)+F66</f>
        <v>-32291.16</v>
      </c>
      <c r="H66" s="510"/>
    </row>
    <row r="67" spans="1:9" ht="24" customHeight="1" x14ac:dyDescent="0.2">
      <c r="A67" s="261" t="s">
        <v>1572</v>
      </c>
      <c r="B67" s="243" t="s">
        <v>1982</v>
      </c>
      <c r="C67" s="557" t="s">
        <v>1560</v>
      </c>
      <c r="D67" s="574">
        <v>85741</v>
      </c>
      <c r="E67" s="574"/>
      <c r="F67" s="287">
        <f t="shared" ref="F67" si="26">E67-D67</f>
        <v>-85741</v>
      </c>
      <c r="G67" s="327">
        <f>(F67*5/100)+F67</f>
        <v>-90028.05</v>
      </c>
      <c r="H67" s="706"/>
    </row>
    <row r="68" spans="1:9" ht="24" customHeight="1" x14ac:dyDescent="0.2">
      <c r="A68" s="261" t="s">
        <v>1574</v>
      </c>
      <c r="B68" s="243" t="s">
        <v>1951</v>
      </c>
      <c r="C68" s="558" t="s">
        <v>1561</v>
      </c>
      <c r="D68" s="574">
        <v>12893</v>
      </c>
      <c r="E68" s="574"/>
      <c r="F68" s="287">
        <f t="shared" ref="F68" si="27">E68-D68</f>
        <v>-12893</v>
      </c>
      <c r="G68" s="327">
        <f>(F68*2.746/100)+F68</f>
        <v>-13247.04178</v>
      </c>
      <c r="H68" s="510"/>
    </row>
    <row r="69" spans="1:9" ht="24" customHeight="1" x14ac:dyDescent="0.2">
      <c r="A69" s="140" t="s">
        <v>1390</v>
      </c>
      <c r="B69" s="559" t="s">
        <v>1391</v>
      </c>
      <c r="C69" s="354"/>
      <c r="D69" s="576">
        <v>4400</v>
      </c>
      <c r="E69" s="576">
        <v>7100</v>
      </c>
      <c r="F69" s="287">
        <f t="shared" ref="F69" si="28">E69-D69</f>
        <v>2700</v>
      </c>
      <c r="G69" s="327">
        <f>F69</f>
        <v>2700</v>
      </c>
      <c r="H69" s="494"/>
      <c r="I69" s="124"/>
    </row>
    <row r="70" spans="1:9" ht="24" customHeight="1" x14ac:dyDescent="0.2">
      <c r="A70" s="50" t="s">
        <v>493</v>
      </c>
      <c r="B70" s="243" t="s">
        <v>103</v>
      </c>
      <c r="C70" s="329" t="s">
        <v>1028</v>
      </c>
      <c r="D70" s="852" t="s">
        <v>1339</v>
      </c>
      <c r="E70" s="853"/>
      <c r="F70" s="287"/>
      <c r="G70" s="216"/>
      <c r="H70" s="510"/>
    </row>
    <row r="71" spans="1:9" ht="27" customHeight="1" x14ac:dyDescent="0.2">
      <c r="A71" s="258" t="s">
        <v>952</v>
      </c>
      <c r="B71" s="243" t="s">
        <v>494</v>
      </c>
      <c r="C71" s="842" t="s">
        <v>1029</v>
      </c>
      <c r="D71" s="842"/>
      <c r="E71" s="842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4">
        <f>SUM(F51:F70)-F63</f>
        <v>-437529</v>
      </c>
      <c r="G72" s="496">
        <f>SUM(G51:G70)</f>
        <v>-447731.65561999986</v>
      </c>
      <c r="I72" s="657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6" t="s">
        <v>71</v>
      </c>
      <c r="B74" s="337"/>
      <c r="C74" s="105"/>
      <c r="D74" s="105"/>
      <c r="E74" s="105"/>
      <c r="F74" s="105"/>
      <c r="G74" s="105"/>
      <c r="H74" s="105"/>
    </row>
    <row r="75" spans="1:9" ht="12.75" customHeight="1" x14ac:dyDescent="0.2">
      <c r="A75" s="844" t="s">
        <v>480</v>
      </c>
      <c r="B75" s="844" t="s">
        <v>481</v>
      </c>
      <c r="C75" s="844" t="s">
        <v>1</v>
      </c>
      <c r="D75" s="844" t="s">
        <v>2</v>
      </c>
      <c r="E75" s="844"/>
      <c r="F75" s="844" t="s">
        <v>482</v>
      </c>
      <c r="G75" s="845" t="s">
        <v>1018</v>
      </c>
      <c r="H75" s="841"/>
    </row>
    <row r="76" spans="1:9" x14ac:dyDescent="0.2">
      <c r="A76" s="844"/>
      <c r="B76" s="844"/>
      <c r="C76" s="844"/>
      <c r="D76" s="844"/>
      <c r="E76" s="844"/>
      <c r="F76" s="844"/>
      <c r="G76" s="845"/>
      <c r="H76" s="841"/>
    </row>
    <row r="77" spans="1:9" ht="23.25" customHeight="1" x14ac:dyDescent="0.2">
      <c r="A77" s="844"/>
      <c r="B77" s="844"/>
      <c r="C77" s="844"/>
      <c r="D77" s="252" t="s">
        <v>6</v>
      </c>
      <c r="E77" s="253" t="s">
        <v>7</v>
      </c>
      <c r="F77" s="844"/>
      <c r="G77" s="845"/>
      <c r="H77" s="841"/>
    </row>
    <row r="78" spans="1:9" ht="28.5" customHeight="1" x14ac:dyDescent="0.2">
      <c r="A78" s="50" t="s">
        <v>945</v>
      </c>
      <c r="B78" s="261" t="s">
        <v>956</v>
      </c>
      <c r="C78" s="244" t="s">
        <v>1373</v>
      </c>
      <c r="D78" s="549">
        <v>52607</v>
      </c>
      <c r="E78" s="549"/>
      <c r="F78" s="190">
        <f>E78-D78</f>
        <v>-52607</v>
      </c>
      <c r="G78" s="331">
        <f>F78*E82</f>
        <v>-53875.479360124853</v>
      </c>
      <c r="H78" s="493" t="s">
        <v>1520</v>
      </c>
    </row>
    <row r="79" spans="1:9" ht="24" customHeight="1" x14ac:dyDescent="0.2">
      <c r="A79" s="50" t="s">
        <v>944</v>
      </c>
      <c r="B79" s="261" t="s">
        <v>1030</v>
      </c>
      <c r="C79" s="244" t="s">
        <v>1494</v>
      </c>
      <c r="D79" s="549">
        <v>14514</v>
      </c>
      <c r="E79" s="549"/>
      <c r="F79" s="190">
        <f>E79-D79</f>
        <v>-14514</v>
      </c>
      <c r="G79" s="332">
        <f>F79*E82</f>
        <v>-14863.966913772922</v>
      </c>
      <c r="H79" s="509" t="s">
        <v>1521</v>
      </c>
    </row>
    <row r="80" spans="1:9" ht="28.5" customHeight="1" x14ac:dyDescent="0.2">
      <c r="A80" s="301" t="s">
        <v>946</v>
      </c>
      <c r="B80" s="261" t="s">
        <v>1640</v>
      </c>
      <c r="C80" s="244" t="s">
        <v>1489</v>
      </c>
      <c r="D80" s="576">
        <v>9769</v>
      </c>
      <c r="E80" s="576"/>
      <c r="F80" s="190">
        <f>E80-D80</f>
        <v>-9769</v>
      </c>
      <c r="G80" s="332">
        <f>F80*E82</f>
        <v>-10004.553726102224</v>
      </c>
      <c r="H80" s="509" t="s">
        <v>1521</v>
      </c>
    </row>
    <row r="81" spans="1:9" ht="15.75" customHeight="1" x14ac:dyDescent="0.2">
      <c r="A81" s="261" t="s">
        <v>961</v>
      </c>
      <c r="B81" s="261" t="s">
        <v>1344</v>
      </c>
      <c r="C81" s="244">
        <v>17028035</v>
      </c>
      <c r="D81" s="190">
        <v>1854</v>
      </c>
      <c r="E81" s="190"/>
      <c r="F81" s="190">
        <f>E81-D81</f>
        <v>-1854</v>
      </c>
      <c r="G81" s="333"/>
      <c r="H81" s="13"/>
    </row>
    <row r="82" spans="1:9" ht="43.5" customHeight="1" x14ac:dyDescent="0.2">
      <c r="A82" s="843" t="s">
        <v>964</v>
      </c>
      <c r="B82" s="843"/>
      <c r="C82" s="843"/>
      <c r="D82" s="843"/>
      <c r="E82" s="262">
        <f>SUM(F78:F81)/SUM(F78:F80)</f>
        <v>1.0241123683183768</v>
      </c>
      <c r="F82" s="35"/>
      <c r="G82" s="335"/>
      <c r="H82" s="13"/>
    </row>
    <row r="83" spans="1:9" ht="24" customHeight="1" x14ac:dyDescent="0.2">
      <c r="A83" s="850" t="s">
        <v>947</v>
      </c>
      <c r="B83" s="705" t="s">
        <v>1980</v>
      </c>
      <c r="C83" s="244" t="s">
        <v>1544</v>
      </c>
      <c r="D83" s="190">
        <v>42175</v>
      </c>
      <c r="E83" s="190"/>
      <c r="F83" s="190">
        <f>E83-D83</f>
        <v>-42175</v>
      </c>
      <c r="G83" s="334"/>
      <c r="H83" s="113"/>
    </row>
    <row r="84" spans="1:9" ht="24" customHeight="1" x14ac:dyDescent="0.2">
      <c r="A84" s="851"/>
      <c r="B84" s="480" t="s">
        <v>1479</v>
      </c>
      <c r="C84" s="244" t="s">
        <v>1495</v>
      </c>
      <c r="D84" s="190">
        <v>160309</v>
      </c>
      <c r="E84" s="190"/>
      <c r="F84" s="190">
        <f t="shared" ref="F84:F87" si="29">E84-D84</f>
        <v>-160309</v>
      </c>
      <c r="G84" s="334"/>
      <c r="H84" s="561"/>
    </row>
    <row r="85" spans="1:9" ht="42.75" customHeight="1" x14ac:dyDescent="0.2">
      <c r="A85" s="50" t="s">
        <v>948</v>
      </c>
      <c r="B85" s="50" t="s">
        <v>1553</v>
      </c>
      <c r="C85" s="244" t="s">
        <v>1554</v>
      </c>
      <c r="D85" s="549">
        <v>45923</v>
      </c>
      <c r="E85" s="549"/>
      <c r="F85" s="190">
        <f t="shared" ref="F85" si="30">E85-D85</f>
        <v>-45923</v>
      </c>
      <c r="G85" s="334"/>
      <c r="H85" s="510" t="s">
        <v>1521</v>
      </c>
      <c r="I85" s="494"/>
    </row>
    <row r="86" spans="1:9" ht="33" customHeight="1" x14ac:dyDescent="0.2">
      <c r="A86" s="301" t="s">
        <v>949</v>
      </c>
      <c r="B86" s="301" t="s">
        <v>1483</v>
      </c>
      <c r="C86" s="244" t="s">
        <v>1487</v>
      </c>
      <c r="D86" s="576">
        <v>32613</v>
      </c>
      <c r="E86" s="576"/>
      <c r="F86" s="330">
        <f t="shared" si="29"/>
        <v>-32613</v>
      </c>
      <c r="G86" s="334"/>
      <c r="H86" s="510" t="s">
        <v>1521</v>
      </c>
      <c r="I86" s="124"/>
    </row>
    <row r="87" spans="1:9" ht="31.5" customHeight="1" x14ac:dyDescent="0.2">
      <c r="A87" s="50" t="s">
        <v>1020</v>
      </c>
      <c r="B87" s="50" t="s">
        <v>1505</v>
      </c>
      <c r="C87" s="244" t="s">
        <v>1506</v>
      </c>
      <c r="D87" s="576">
        <v>15299</v>
      </c>
      <c r="E87" s="576"/>
      <c r="F87" s="330">
        <f t="shared" si="29"/>
        <v>-15299</v>
      </c>
      <c r="G87" s="577"/>
      <c r="H87" s="510" t="s">
        <v>1521</v>
      </c>
      <c r="I87" s="124"/>
    </row>
    <row r="88" spans="1:9" ht="24" customHeight="1" x14ac:dyDescent="0.2">
      <c r="A88" s="50" t="s">
        <v>1611</v>
      </c>
      <c r="B88" s="298" t="s">
        <v>1991</v>
      </c>
      <c r="C88" s="244" t="s">
        <v>1612</v>
      </c>
      <c r="D88" s="190">
        <v>857</v>
      </c>
      <c r="E88" s="190"/>
      <c r="F88" s="531">
        <f t="shared" ref="F88" si="31">E88-D88</f>
        <v>-857</v>
      </c>
      <c r="G88" s="334"/>
      <c r="H88" s="510"/>
    </row>
    <row r="89" spans="1:9" ht="27.75" customHeight="1" x14ac:dyDescent="0.2">
      <c r="A89" s="50"/>
      <c r="B89" s="664" t="s">
        <v>1035</v>
      </c>
      <c r="C89" s="462" t="e">
        <f>SUM('Общ. счетчики'!#REF!)</f>
        <v>#REF!</v>
      </c>
      <c r="D89" s="190"/>
      <c r="E89" s="190"/>
      <c r="F89" s="463">
        <f>SUM(F78:F87)</f>
        <v>-375063</v>
      </c>
      <c r="G89" s="532" t="e">
        <f>C89-F89</f>
        <v>#REF!</v>
      </c>
      <c r="H89" s="8"/>
    </row>
    <row r="90" spans="1:9" ht="21.75" customHeight="1" x14ac:dyDescent="0.2">
      <c r="A90" s="477"/>
      <c r="B90" s="663" t="s">
        <v>1471</v>
      </c>
      <c r="C90" s="299">
        <f>'Общ. счетчики'!G36</f>
        <v>1965</v>
      </c>
      <c r="D90" s="477"/>
      <c r="E90" s="477"/>
      <c r="F90" s="479">
        <f>F88</f>
        <v>-857</v>
      </c>
      <c r="G90" s="550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1630</v>
      </c>
      <c r="B92" s="546" t="s">
        <v>1631</v>
      </c>
      <c r="C92" s="244">
        <v>11323464</v>
      </c>
      <c r="D92" s="190">
        <v>26753</v>
      </c>
      <c r="E92" s="190"/>
      <c r="F92" s="549">
        <f>E92-D92</f>
        <v>-26753</v>
      </c>
      <c r="G92" s="31"/>
    </row>
    <row r="94" spans="1:9" ht="21" customHeight="1" x14ac:dyDescent="0.2">
      <c r="A94" s="50" t="s">
        <v>1939</v>
      </c>
      <c r="B94" s="710" t="s">
        <v>1940</v>
      </c>
      <c r="C94" s="244" t="s">
        <v>1374</v>
      </c>
      <c r="D94" s="549">
        <v>73995</v>
      </c>
      <c r="E94" s="549"/>
      <c r="F94" s="540">
        <f>E94-D94</f>
        <v>-73995</v>
      </c>
    </row>
    <row r="95" spans="1:9" ht="21" customHeight="1" x14ac:dyDescent="0.2">
      <c r="A95" s="50" t="s">
        <v>1939</v>
      </c>
      <c r="B95" s="709" t="s">
        <v>1941</v>
      </c>
      <c r="C95" s="244" t="s">
        <v>1944</v>
      </c>
      <c r="D95" s="549">
        <v>13769</v>
      </c>
      <c r="E95" s="549"/>
      <c r="F95" s="540">
        <f>E95-D95</f>
        <v>-13769</v>
      </c>
    </row>
    <row r="96" spans="1:9" x14ac:dyDescent="0.2">
      <c r="E96" t="s">
        <v>1375</v>
      </c>
      <c r="F96" s="462">
        <f>SUM(F94:F95)</f>
        <v>-87764</v>
      </c>
    </row>
    <row r="97" spans="1:6" x14ac:dyDescent="0.2">
      <c r="F97" s="108"/>
    </row>
    <row r="98" spans="1:6" x14ac:dyDescent="0.2">
      <c r="D98" s="126" t="s">
        <v>1381</v>
      </c>
      <c r="E98" s="126"/>
      <c r="F98" s="126" t="s">
        <v>1382</v>
      </c>
    </row>
    <row r="99" spans="1:6" x14ac:dyDescent="0.2">
      <c r="A99" t="s">
        <v>1376</v>
      </c>
      <c r="C99" t="s">
        <v>1377</v>
      </c>
      <c r="D99" s="338">
        <v>17349.900000000001</v>
      </c>
      <c r="F99" s="339">
        <f>F96/D103*D99</f>
        <v>-34344.861873667833</v>
      </c>
    </row>
    <row r="100" spans="1:6" x14ac:dyDescent="0.2">
      <c r="C100" t="s">
        <v>1378</v>
      </c>
      <c r="D100">
        <v>16472.900000000001</v>
      </c>
      <c r="F100" s="339">
        <f>F96/D103*D100</f>
        <v>-32608.803229917339</v>
      </c>
    </row>
    <row r="101" spans="1:6" x14ac:dyDescent="0.2">
      <c r="C101" t="s">
        <v>1379</v>
      </c>
      <c r="D101">
        <v>6275</v>
      </c>
      <c r="F101" s="339">
        <f>F96/D103*D101</f>
        <v>-12421.628266287738</v>
      </c>
    </row>
    <row r="102" spans="1:6" x14ac:dyDescent="0.2">
      <c r="C102" t="s">
        <v>1380</v>
      </c>
      <c r="D102">
        <v>4237.7</v>
      </c>
      <c r="F102" s="339">
        <f>F96/D103*D102</f>
        <v>-8388.7066301270988</v>
      </c>
    </row>
    <row r="103" spans="1:6" x14ac:dyDescent="0.2">
      <c r="D103" s="341">
        <f>SUM(D99:D102)</f>
        <v>44335.5</v>
      </c>
      <c r="E103" s="13"/>
      <c r="F103" s="340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6" customWidth="1"/>
    <col min="2" max="2" width="32.85546875" style="376" customWidth="1"/>
    <col min="3" max="3" width="16.85546875" style="376" customWidth="1"/>
    <col min="4" max="4" width="14.5703125" style="391" customWidth="1"/>
    <col min="5" max="5" width="16.42578125" style="376" customWidth="1"/>
    <col min="6" max="6" width="9.7109375" style="376" customWidth="1"/>
    <col min="7" max="7" width="16" style="377" customWidth="1"/>
    <col min="8" max="16384" width="9.140625" style="376"/>
  </cols>
  <sheetData>
    <row r="1" spans="1:7" ht="21" x14ac:dyDescent="0.2">
      <c r="A1" s="879"/>
      <c r="B1" s="879"/>
      <c r="C1" s="879"/>
      <c r="D1" s="879"/>
      <c r="E1" s="879"/>
    </row>
    <row r="2" spans="1:7" ht="42" customHeight="1" x14ac:dyDescent="0.2">
      <c r="A2" s="880" t="s">
        <v>1421</v>
      </c>
      <c r="B2" s="880"/>
      <c r="C2" s="880"/>
      <c r="D2" s="880"/>
      <c r="E2" s="880"/>
    </row>
    <row r="3" spans="1:7" ht="20.25" customHeight="1" x14ac:dyDescent="0.2">
      <c r="A3" s="881" t="s">
        <v>1417</v>
      </c>
      <c r="B3" s="881"/>
      <c r="C3" s="881"/>
      <c r="D3" s="881"/>
      <c r="E3" s="881"/>
      <c r="F3" s="378"/>
    </row>
    <row r="4" spans="1:7" ht="31.5" customHeight="1" x14ac:dyDescent="0.35">
      <c r="A4" s="878" t="s">
        <v>1419</v>
      </c>
      <c r="B4" s="878"/>
      <c r="C4" s="379"/>
      <c r="D4" s="380"/>
      <c r="E4" s="451">
        <v>24861.41</v>
      </c>
    </row>
    <row r="5" spans="1:7" ht="15" x14ac:dyDescent="0.25">
      <c r="A5" s="374">
        <v>44335.5</v>
      </c>
      <c r="B5" s="381" t="s">
        <v>1328</v>
      </c>
      <c r="C5" s="382"/>
      <c r="D5" s="382"/>
      <c r="E5" s="383"/>
    </row>
    <row r="6" spans="1:7" ht="15" x14ac:dyDescent="0.25">
      <c r="A6" s="381" t="s">
        <v>1418</v>
      </c>
      <c r="B6" s="291">
        <f>E4*5.05/A5</f>
        <v>2.8318192080838154</v>
      </c>
      <c r="C6" s="382" t="s">
        <v>1021</v>
      </c>
      <c r="D6" s="382"/>
      <c r="E6" s="383"/>
    </row>
    <row r="7" spans="1:7" ht="15" x14ac:dyDescent="0.25">
      <c r="A7" s="384" t="s">
        <v>1011</v>
      </c>
      <c r="B7" s="384"/>
      <c r="C7" s="384"/>
      <c r="D7" s="384"/>
      <c r="E7" s="383"/>
    </row>
    <row r="8" spans="1:7" ht="15" x14ac:dyDescent="0.25">
      <c r="A8" s="381" t="s">
        <v>1422</v>
      </c>
      <c r="B8" s="381"/>
      <c r="C8" s="381"/>
      <c r="D8" s="381"/>
      <c r="E8" s="383"/>
    </row>
    <row r="9" spans="1:7" ht="15" x14ac:dyDescent="0.25">
      <c r="A9" s="877" t="s">
        <v>1016</v>
      </c>
      <c r="B9" s="877"/>
      <c r="C9" s="877"/>
      <c r="D9" s="877"/>
      <c r="E9" s="385"/>
    </row>
    <row r="10" spans="1:7" ht="15" x14ac:dyDescent="0.25">
      <c r="A10" s="381" t="s">
        <v>1012</v>
      </c>
      <c r="B10" s="381"/>
      <c r="C10" s="381"/>
      <c r="D10" s="381"/>
      <c r="E10" s="385"/>
    </row>
    <row r="11" spans="1:7" ht="15" x14ac:dyDescent="0.25">
      <c r="A11" s="877" t="s">
        <v>1017</v>
      </c>
      <c r="B11" s="877"/>
      <c r="C11" s="877"/>
      <c r="D11" s="877"/>
      <c r="E11" s="386"/>
    </row>
    <row r="12" spans="1:7" ht="15" x14ac:dyDescent="0.25">
      <c r="A12" s="387"/>
      <c r="B12" s="387"/>
      <c r="C12" s="387"/>
      <c r="D12" s="387"/>
      <c r="E12" s="388"/>
      <c r="F12" s="389"/>
    </row>
    <row r="13" spans="1:7" ht="15" x14ac:dyDescent="0.25">
      <c r="B13" s="390"/>
      <c r="C13" s="293" t="s">
        <v>1988</v>
      </c>
    </row>
    <row r="14" spans="1:7" s="396" customFormat="1" ht="25.5" x14ac:dyDescent="0.2">
      <c r="A14" s="392" t="s">
        <v>23</v>
      </c>
      <c r="B14" s="393" t="s">
        <v>24</v>
      </c>
      <c r="C14" s="393"/>
      <c r="D14" s="392" t="s">
        <v>26</v>
      </c>
      <c r="E14" s="394" t="s">
        <v>25</v>
      </c>
      <c r="F14" s="392" t="s">
        <v>1013</v>
      </c>
      <c r="G14" s="395" t="s">
        <v>1014</v>
      </c>
    </row>
    <row r="15" spans="1:7" ht="15" x14ac:dyDescent="0.25">
      <c r="A15" s="397"/>
      <c r="B15" s="398" t="s">
        <v>27</v>
      </c>
      <c r="C15" s="398"/>
      <c r="D15" s="399"/>
      <c r="E15" s="400"/>
      <c r="F15" s="399"/>
      <c r="G15" s="399"/>
    </row>
    <row r="16" spans="1:7" ht="15" x14ac:dyDescent="0.25">
      <c r="A16" s="397"/>
      <c r="B16" s="401" t="s">
        <v>71</v>
      </c>
      <c r="C16" s="397"/>
      <c r="D16" s="402"/>
      <c r="E16" s="400"/>
      <c r="F16" s="399"/>
      <c r="G16" s="399"/>
    </row>
    <row r="17" spans="1:7" ht="15" x14ac:dyDescent="0.25">
      <c r="A17" s="397">
        <v>1</v>
      </c>
      <c r="B17" s="403" t="s">
        <v>72</v>
      </c>
      <c r="C17" s="404" t="s">
        <v>73</v>
      </c>
      <c r="D17" s="399">
        <v>147.4</v>
      </c>
      <c r="E17" s="400">
        <f>$E$4*'МОП корп. 1'!D17/$A$5</f>
        <v>82.655475499317703</v>
      </c>
      <c r="F17" s="399">
        <v>5.05</v>
      </c>
      <c r="G17" s="399">
        <f>E17*F17</f>
        <v>417.41015127155441</v>
      </c>
    </row>
    <row r="18" spans="1:7" ht="15" x14ac:dyDescent="0.25">
      <c r="A18" s="397">
        <f>A17+1</f>
        <v>2</v>
      </c>
      <c r="B18" s="403" t="s">
        <v>74</v>
      </c>
      <c r="C18" s="404" t="s">
        <v>75</v>
      </c>
      <c r="D18" s="399">
        <v>92.7</v>
      </c>
      <c r="E18" s="400">
        <f>$E$4*D18/$A$5</f>
        <v>51.982107047399936</v>
      </c>
      <c r="F18" s="399">
        <v>5.05</v>
      </c>
      <c r="G18" s="399">
        <f t="shared" ref="G18:G24" si="0">E18*F18</f>
        <v>262.50964058936967</v>
      </c>
    </row>
    <row r="19" spans="1:7" ht="15" x14ac:dyDescent="0.25">
      <c r="A19" s="397">
        <f>A18+1</f>
        <v>3</v>
      </c>
      <c r="B19" s="403" t="s">
        <v>76</v>
      </c>
      <c r="C19" s="404" t="s">
        <v>77</v>
      </c>
      <c r="D19" s="399">
        <v>144.19999999999999</v>
      </c>
      <c r="E19" s="400">
        <f>$E$4*D19/$A$5</f>
        <v>80.861055407066559</v>
      </c>
      <c r="F19" s="399">
        <v>5.05</v>
      </c>
      <c r="G19" s="399">
        <f t="shared" si="0"/>
        <v>408.34832980568609</v>
      </c>
    </row>
    <row r="20" spans="1:7" ht="15" customHeight="1" x14ac:dyDescent="0.25">
      <c r="A20" s="397">
        <f t="shared" ref="A20:A27" si="1">A19+1</f>
        <v>4</v>
      </c>
      <c r="B20" s="405" t="s">
        <v>947</v>
      </c>
      <c r="C20" s="404" t="s">
        <v>1387</v>
      </c>
      <c r="D20" s="406">
        <v>315.5</v>
      </c>
      <c r="E20" s="400">
        <f>$E$4*D20/$A$5</f>
        <v>176.9186059703849</v>
      </c>
      <c r="F20" s="399">
        <v>5.05</v>
      </c>
      <c r="G20" s="399">
        <f t="shared" si="0"/>
        <v>893.43896015044368</v>
      </c>
    </row>
    <row r="21" spans="1:7" ht="15" x14ac:dyDescent="0.25">
      <c r="A21" s="397">
        <f t="shared" si="1"/>
        <v>5</v>
      </c>
      <c r="B21" s="403" t="s">
        <v>78</v>
      </c>
      <c r="C21" s="404" t="s">
        <v>79</v>
      </c>
      <c r="D21" s="399">
        <v>186.6</v>
      </c>
      <c r="E21" s="400">
        <f t="shared" ref="E21:E23" si="2">$E$4*D21/$A$5</f>
        <v>104.63712162939404</v>
      </c>
      <c r="F21" s="399">
        <v>5.05</v>
      </c>
      <c r="G21" s="399">
        <f>E21*F21</f>
        <v>528.41746422843994</v>
      </c>
    </row>
    <row r="22" spans="1:7" ht="15" x14ac:dyDescent="0.25">
      <c r="A22" s="397">
        <f t="shared" si="1"/>
        <v>6</v>
      </c>
      <c r="B22" s="403" t="s">
        <v>80</v>
      </c>
      <c r="C22" s="404" t="s">
        <v>81</v>
      </c>
      <c r="D22" s="399">
        <v>207.3</v>
      </c>
      <c r="E22" s="400">
        <f t="shared" si="2"/>
        <v>116.24477660114357</v>
      </c>
      <c r="F22" s="399">
        <v>5.05</v>
      </c>
      <c r="G22" s="399">
        <f t="shared" si="0"/>
        <v>587.03612183577502</v>
      </c>
    </row>
    <row r="23" spans="1:7" ht="24" customHeight="1" x14ac:dyDescent="0.25">
      <c r="A23" s="397">
        <f t="shared" si="1"/>
        <v>7</v>
      </c>
      <c r="B23" s="407" t="s">
        <v>1325</v>
      </c>
      <c r="C23" s="404" t="s">
        <v>79</v>
      </c>
      <c r="D23" s="399">
        <f>96.1+62.8</f>
        <v>158.89999999999998</v>
      </c>
      <c r="E23" s="400">
        <f t="shared" si="2"/>
        <v>89.104172705845187</v>
      </c>
      <c r="F23" s="399">
        <v>5.05</v>
      </c>
      <c r="G23" s="399">
        <f t="shared" si="0"/>
        <v>449.9760721645182</v>
      </c>
    </row>
    <row r="24" spans="1:7" ht="17.25" customHeight="1" x14ac:dyDescent="0.25">
      <c r="A24" s="397">
        <v>8</v>
      </c>
      <c r="B24" s="405" t="s">
        <v>1326</v>
      </c>
      <c r="C24" s="408" t="s">
        <v>105</v>
      </c>
      <c r="D24" s="399">
        <v>143.19999999999999</v>
      </c>
      <c r="E24" s="400">
        <f>$E$4*D24/$A$5</f>
        <v>80.30029912823808</v>
      </c>
      <c r="F24" s="399">
        <v>5.05</v>
      </c>
      <c r="G24" s="399">
        <f t="shared" si="0"/>
        <v>405.51651059760229</v>
      </c>
    </row>
    <row r="25" spans="1:7" ht="15" x14ac:dyDescent="0.25">
      <c r="A25" s="397"/>
      <c r="B25" s="409" t="s">
        <v>71</v>
      </c>
      <c r="C25" s="410"/>
      <c r="D25" s="411">
        <f>SUM(D17:D24)</f>
        <v>1395.8</v>
      </c>
      <c r="E25" s="411">
        <f>SUM(E17:E24)</f>
        <v>782.70361398878993</v>
      </c>
      <c r="F25" s="399">
        <v>5.05</v>
      </c>
      <c r="G25" s="412">
        <f>SUM(G17:G24)</f>
        <v>3952.6532506433887</v>
      </c>
    </row>
    <row r="26" spans="1:7" ht="15" x14ac:dyDescent="0.25">
      <c r="A26" s="397">
        <f>A23+1</f>
        <v>8</v>
      </c>
      <c r="B26" s="409" t="str">
        <f>'[1]Под 6'!A6</f>
        <v>Л/ 01</v>
      </c>
      <c r="C26" s="413" t="s">
        <v>292</v>
      </c>
      <c r="D26" s="411">
        <v>83.8</v>
      </c>
      <c r="E26" s="400">
        <f>$E$4*D26/$A$5</f>
        <v>46.99137616582648</v>
      </c>
      <c r="F26" s="399">
        <v>5.05</v>
      </c>
      <c r="G26" s="412">
        <f>E26*F26</f>
        <v>237.30644963742373</v>
      </c>
    </row>
    <row r="27" spans="1:7" ht="15" x14ac:dyDescent="0.25">
      <c r="A27" s="397">
        <f t="shared" si="1"/>
        <v>9</v>
      </c>
      <c r="B27" s="409" t="str">
        <f>'[1]Под 6'!A7</f>
        <v>2</v>
      </c>
      <c r="C27" s="414" t="s">
        <v>293</v>
      </c>
      <c r="D27" s="411">
        <v>45.4</v>
      </c>
      <c r="E27" s="400">
        <f t="shared" ref="E27:E57" si="3">$E$4*D27/$A$5</f>
        <v>25.458335058812914</v>
      </c>
      <c r="F27" s="399">
        <v>5.05</v>
      </c>
      <c r="G27" s="412">
        <f t="shared" ref="G27:G90" si="4">E27*F27</f>
        <v>128.56459204700522</v>
      </c>
    </row>
    <row r="28" spans="1:7" ht="15" x14ac:dyDescent="0.25">
      <c r="A28" s="397">
        <f>A27+1</f>
        <v>10</v>
      </c>
      <c r="B28" s="409" t="str">
        <f>'[1]Под 6'!A8</f>
        <v>3</v>
      </c>
      <c r="C28" s="414" t="s">
        <v>293</v>
      </c>
      <c r="D28" s="411">
        <v>45.4</v>
      </c>
      <c r="E28" s="400">
        <f t="shared" si="3"/>
        <v>25.458335058812914</v>
      </c>
      <c r="F28" s="399">
        <v>5.05</v>
      </c>
      <c r="G28" s="412">
        <f t="shared" si="4"/>
        <v>128.56459204700522</v>
      </c>
    </row>
    <row r="29" spans="1:7" ht="15" x14ac:dyDescent="0.25">
      <c r="A29" s="397">
        <f>A28+1</f>
        <v>11</v>
      </c>
      <c r="B29" s="409" t="str">
        <f>'[1]Под 6'!A9</f>
        <v>4</v>
      </c>
      <c r="C29" s="415" t="s">
        <v>294</v>
      </c>
      <c r="D29" s="411">
        <v>108.3</v>
      </c>
      <c r="E29" s="400">
        <f t="shared" si="3"/>
        <v>60.729904997124194</v>
      </c>
      <c r="F29" s="399">
        <v>5.05</v>
      </c>
      <c r="G29" s="412">
        <f t="shared" si="4"/>
        <v>306.68602023547714</v>
      </c>
    </row>
    <row r="30" spans="1:7" ht="15" x14ac:dyDescent="0.25">
      <c r="A30" s="397">
        <f t="shared" ref="A30:A93" si="5">A29+1</f>
        <v>12</v>
      </c>
      <c r="B30" s="409" t="str">
        <f>'[1]Под 6'!A10</f>
        <v>5</v>
      </c>
      <c r="C30" s="415" t="s">
        <v>295</v>
      </c>
      <c r="D30" s="411">
        <v>58.4</v>
      </c>
      <c r="E30" s="400">
        <f t="shared" si="3"/>
        <v>32.748166683583136</v>
      </c>
      <c r="F30" s="399">
        <v>5.05</v>
      </c>
      <c r="G30" s="412">
        <f t="shared" si="4"/>
        <v>165.37824175209482</v>
      </c>
    </row>
    <row r="31" spans="1:7" ht="15" x14ac:dyDescent="0.25">
      <c r="A31" s="397">
        <f t="shared" si="5"/>
        <v>13</v>
      </c>
      <c r="B31" s="409" t="str">
        <f>'[1]Под 6'!A11</f>
        <v>П/ 06</v>
      </c>
      <c r="C31" s="416" t="s">
        <v>296</v>
      </c>
      <c r="D31" s="411">
        <v>100.7</v>
      </c>
      <c r="E31" s="400">
        <f t="shared" si="3"/>
        <v>56.468157278027768</v>
      </c>
      <c r="F31" s="399">
        <v>5.05</v>
      </c>
      <c r="G31" s="412">
        <f t="shared" si="4"/>
        <v>285.16419425404024</v>
      </c>
    </row>
    <row r="32" spans="1:7" ht="15" x14ac:dyDescent="0.25">
      <c r="A32" s="397">
        <f t="shared" si="5"/>
        <v>14</v>
      </c>
      <c r="B32" s="409" t="str">
        <f>'[1]Под 6'!A12</f>
        <v>7</v>
      </c>
      <c r="C32" s="416" t="s">
        <v>297</v>
      </c>
      <c r="D32" s="411">
        <v>80.599999999999994</v>
      </c>
      <c r="E32" s="400">
        <f t="shared" si="3"/>
        <v>45.19695607357535</v>
      </c>
      <c r="F32" s="399">
        <v>5.05</v>
      </c>
      <c r="G32" s="412">
        <f t="shared" si="4"/>
        <v>228.24462817155552</v>
      </c>
    </row>
    <row r="33" spans="1:7" ht="15" x14ac:dyDescent="0.25">
      <c r="A33" s="397">
        <f t="shared" si="5"/>
        <v>15</v>
      </c>
      <c r="B33" s="409" t="str">
        <f>'[1]Под 6'!A13</f>
        <v>8</v>
      </c>
      <c r="C33" s="416" t="s">
        <v>298</v>
      </c>
      <c r="D33" s="411">
        <v>111.3</v>
      </c>
      <c r="E33" s="400">
        <f t="shared" si="3"/>
        <v>62.412173833609629</v>
      </c>
      <c r="F33" s="399">
        <v>5.05</v>
      </c>
      <c r="G33" s="412">
        <f t="shared" si="4"/>
        <v>315.1814778597286</v>
      </c>
    </row>
    <row r="34" spans="1:7" ht="15" x14ac:dyDescent="0.25">
      <c r="A34" s="397">
        <f t="shared" si="5"/>
        <v>16</v>
      </c>
      <c r="B34" s="409" t="str">
        <f>'[1]Под 6'!A14</f>
        <v>9</v>
      </c>
      <c r="C34" s="416" t="s">
        <v>299</v>
      </c>
      <c r="D34" s="411">
        <v>86.9</v>
      </c>
      <c r="E34" s="400">
        <f t="shared" si="3"/>
        <v>48.72972063019477</v>
      </c>
      <c r="F34" s="399">
        <v>5.05</v>
      </c>
      <c r="G34" s="412">
        <f t="shared" si="4"/>
        <v>246.08508918248359</v>
      </c>
    </row>
    <row r="35" spans="1:7" ht="15" x14ac:dyDescent="0.25">
      <c r="A35" s="397">
        <f t="shared" si="5"/>
        <v>17</v>
      </c>
      <c r="B35" s="409" t="str">
        <f>'[1]Под 6'!A15</f>
        <v>Л/10</v>
      </c>
      <c r="C35" s="416" t="s">
        <v>300</v>
      </c>
      <c r="D35" s="411">
        <v>84.4</v>
      </c>
      <c r="E35" s="400">
        <f t="shared" si="3"/>
        <v>47.327829933123574</v>
      </c>
      <c r="F35" s="399">
        <v>5.05</v>
      </c>
      <c r="G35" s="412">
        <f t="shared" si="4"/>
        <v>239.00554116227403</v>
      </c>
    </row>
    <row r="36" spans="1:7" ht="15" x14ac:dyDescent="0.25">
      <c r="A36" s="397">
        <f t="shared" si="5"/>
        <v>18</v>
      </c>
      <c r="B36" s="409" t="str">
        <f>'[1]Под 6'!A16</f>
        <v>11</v>
      </c>
      <c r="C36" s="414" t="s">
        <v>301</v>
      </c>
      <c r="D36" s="411">
        <v>44.5</v>
      </c>
      <c r="E36" s="400">
        <f t="shared" si="3"/>
        <v>24.953654407867283</v>
      </c>
      <c r="F36" s="399">
        <v>5.05</v>
      </c>
      <c r="G36" s="412">
        <f t="shared" si="4"/>
        <v>126.01595475972978</v>
      </c>
    </row>
    <row r="37" spans="1:7" ht="15" x14ac:dyDescent="0.25">
      <c r="A37" s="397">
        <f t="shared" si="5"/>
        <v>19</v>
      </c>
      <c r="B37" s="409" t="str">
        <f>'[1]Под 6'!A17</f>
        <v>12</v>
      </c>
      <c r="C37" s="417" t="s">
        <v>302</v>
      </c>
      <c r="D37" s="411">
        <v>45.3</v>
      </c>
      <c r="E37" s="400">
        <f t="shared" si="3"/>
        <v>25.402259430930066</v>
      </c>
      <c r="F37" s="399">
        <v>5.05</v>
      </c>
      <c r="G37" s="412">
        <f t="shared" si="4"/>
        <v>128.28141012619682</v>
      </c>
    </row>
    <row r="38" spans="1:7" ht="15" x14ac:dyDescent="0.25">
      <c r="A38" s="397">
        <f t="shared" si="5"/>
        <v>20</v>
      </c>
      <c r="B38" s="409" t="str">
        <f>'[1]Под 6'!A18</f>
        <v>13</v>
      </c>
      <c r="C38" s="418" t="s">
        <v>303</v>
      </c>
      <c r="D38" s="411">
        <f>107.8</f>
        <v>107.8</v>
      </c>
      <c r="E38" s="400">
        <f t="shared" si="3"/>
        <v>60.449526857709962</v>
      </c>
      <c r="F38" s="399">
        <v>5.05</v>
      </c>
      <c r="G38" s="412">
        <f t="shared" si="4"/>
        <v>305.27011063143527</v>
      </c>
    </row>
    <row r="39" spans="1:7" ht="15" x14ac:dyDescent="0.25">
      <c r="A39" s="397">
        <f t="shared" si="5"/>
        <v>21</v>
      </c>
      <c r="B39" s="409" t="str">
        <f>'[1]Под 6'!A19</f>
        <v>14</v>
      </c>
      <c r="C39" s="418" t="s">
        <v>304</v>
      </c>
      <c r="D39" s="411">
        <v>57.3</v>
      </c>
      <c r="E39" s="400">
        <f t="shared" si="3"/>
        <v>32.131334776871803</v>
      </c>
      <c r="F39" s="399">
        <v>5.05</v>
      </c>
      <c r="G39" s="412">
        <f t="shared" si="4"/>
        <v>162.26324062320259</v>
      </c>
    </row>
    <row r="40" spans="1:7" ht="15" x14ac:dyDescent="0.25">
      <c r="A40" s="397">
        <f t="shared" si="5"/>
        <v>22</v>
      </c>
      <c r="B40" s="409" t="str">
        <f>'[1]Под 6'!A20</f>
        <v>П/ 15</v>
      </c>
      <c r="C40" s="415" t="s">
        <v>305</v>
      </c>
      <c r="D40" s="411">
        <v>110.6</v>
      </c>
      <c r="E40" s="400">
        <f t="shared" si="3"/>
        <v>62.019644438429701</v>
      </c>
      <c r="F40" s="399">
        <v>5.05</v>
      </c>
      <c r="G40" s="412">
        <f t="shared" si="4"/>
        <v>313.19920441406998</v>
      </c>
    </row>
    <row r="41" spans="1:7" ht="15" x14ac:dyDescent="0.25">
      <c r="A41" s="397">
        <f t="shared" si="5"/>
        <v>23</v>
      </c>
      <c r="B41" s="409" t="str">
        <f>'[1]Под 6'!A21</f>
        <v>16</v>
      </c>
      <c r="C41" s="416" t="s">
        <v>306</v>
      </c>
      <c r="D41" s="411">
        <v>79.3</v>
      </c>
      <c r="E41" s="400">
        <f t="shared" si="3"/>
        <v>44.467972911098329</v>
      </c>
      <c r="F41" s="399">
        <v>5.05</v>
      </c>
      <c r="G41" s="412">
        <f t="shared" si="4"/>
        <v>224.56326320104654</v>
      </c>
    </row>
    <row r="42" spans="1:7" ht="15" x14ac:dyDescent="0.25">
      <c r="A42" s="397">
        <f t="shared" si="5"/>
        <v>24</v>
      </c>
      <c r="B42" s="409" t="str">
        <f>'[1]Под 6'!A22</f>
        <v>17</v>
      </c>
      <c r="C42" s="416" t="s">
        <v>307</v>
      </c>
      <c r="D42" s="411">
        <v>118.8</v>
      </c>
      <c r="E42" s="400">
        <f t="shared" si="3"/>
        <v>66.617845924823214</v>
      </c>
      <c r="F42" s="399">
        <v>5.05</v>
      </c>
      <c r="G42" s="412">
        <f t="shared" si="4"/>
        <v>336.42012192035725</v>
      </c>
    </row>
    <row r="43" spans="1:7" ht="15" x14ac:dyDescent="0.25">
      <c r="A43" s="397">
        <f t="shared" si="5"/>
        <v>25</v>
      </c>
      <c r="B43" s="409" t="str">
        <f>'[1]Под 6'!A23</f>
        <v>18</v>
      </c>
      <c r="C43" s="416" t="s">
        <v>308</v>
      </c>
      <c r="D43" s="411">
        <v>85.8</v>
      </c>
      <c r="E43" s="400">
        <f t="shared" si="3"/>
        <v>48.112888723483444</v>
      </c>
      <c r="F43" s="399">
        <v>5.05</v>
      </c>
      <c r="G43" s="412">
        <f t="shared" si="4"/>
        <v>242.97008805359138</v>
      </c>
    </row>
    <row r="44" spans="1:7" ht="15" x14ac:dyDescent="0.25">
      <c r="A44" s="397">
        <f t="shared" si="5"/>
        <v>26</v>
      </c>
      <c r="B44" s="409" t="str">
        <f>'[1]Под 6'!A24</f>
        <v>Л/ 19</v>
      </c>
      <c r="C44" s="416" t="s">
        <v>309</v>
      </c>
      <c r="D44" s="411">
        <v>84.9</v>
      </c>
      <c r="E44" s="400">
        <f t="shared" si="3"/>
        <v>47.608208072537813</v>
      </c>
      <c r="F44" s="399">
        <v>5.05</v>
      </c>
      <c r="G44" s="412">
        <f t="shared" si="4"/>
        <v>240.42145076631596</v>
      </c>
    </row>
    <row r="45" spans="1:7" ht="15" x14ac:dyDescent="0.25">
      <c r="A45" s="397">
        <f t="shared" si="5"/>
        <v>27</v>
      </c>
      <c r="B45" s="409" t="str">
        <f>'[1]Под 6'!A25</f>
        <v>20</v>
      </c>
      <c r="C45" s="418" t="s">
        <v>310</v>
      </c>
      <c r="D45" s="411">
        <v>44.6</v>
      </c>
      <c r="E45" s="400">
        <f t="shared" si="3"/>
        <v>25.009730035750131</v>
      </c>
      <c r="F45" s="399">
        <v>5.05</v>
      </c>
      <c r="G45" s="412">
        <f t="shared" si="4"/>
        <v>126.29913668053815</v>
      </c>
    </row>
    <row r="46" spans="1:7" ht="15" x14ac:dyDescent="0.25">
      <c r="A46" s="397">
        <f t="shared" si="5"/>
        <v>28</v>
      </c>
      <c r="B46" s="409" t="str">
        <f>'[1]Под 6'!A26</f>
        <v>21</v>
      </c>
      <c r="C46" s="418" t="s">
        <v>311</v>
      </c>
      <c r="D46" s="411">
        <v>45.6</v>
      </c>
      <c r="E46" s="400">
        <f t="shared" si="3"/>
        <v>25.570486314578613</v>
      </c>
      <c r="F46" s="399">
        <v>5.05</v>
      </c>
      <c r="G46" s="412">
        <f t="shared" si="4"/>
        <v>129.130955888622</v>
      </c>
    </row>
    <row r="47" spans="1:7" ht="15" x14ac:dyDescent="0.25">
      <c r="A47" s="397">
        <f t="shared" si="5"/>
        <v>29</v>
      </c>
      <c r="B47" s="409" t="str">
        <f>'[1]Под 6'!A27</f>
        <v>22</v>
      </c>
      <c r="C47" s="418" t="s">
        <v>312</v>
      </c>
      <c r="D47" s="411">
        <v>106.6</v>
      </c>
      <c r="E47" s="400">
        <f t="shared" si="3"/>
        <v>59.776619323115781</v>
      </c>
      <c r="F47" s="399">
        <v>5.05</v>
      </c>
      <c r="G47" s="412">
        <f t="shared" si="4"/>
        <v>301.87192758173467</v>
      </c>
    </row>
    <row r="48" spans="1:7" ht="15" x14ac:dyDescent="0.25">
      <c r="A48" s="397">
        <f t="shared" si="5"/>
        <v>30</v>
      </c>
      <c r="B48" s="409" t="str">
        <f>'[1]Под 6'!A28</f>
        <v>23</v>
      </c>
      <c r="C48" s="418" t="s">
        <v>313</v>
      </c>
      <c r="D48" s="411">
        <v>57.8</v>
      </c>
      <c r="E48" s="400">
        <f t="shared" si="3"/>
        <v>32.411712916286042</v>
      </c>
      <c r="F48" s="399">
        <v>5.05</v>
      </c>
      <c r="G48" s="412">
        <f t="shared" si="4"/>
        <v>163.67915022724452</v>
      </c>
    </row>
    <row r="49" spans="1:7" ht="15" x14ac:dyDescent="0.25">
      <c r="A49" s="397">
        <f t="shared" si="5"/>
        <v>31</v>
      </c>
      <c r="B49" s="409" t="str">
        <f>'[1]Под 6'!A29</f>
        <v>П/ 24</v>
      </c>
      <c r="C49" s="416" t="s">
        <v>314</v>
      </c>
      <c r="D49" s="411">
        <v>99.7</v>
      </c>
      <c r="E49" s="400">
        <f t="shared" si="3"/>
        <v>55.90740099919929</v>
      </c>
      <c r="F49" s="399">
        <v>5.05</v>
      </c>
      <c r="G49" s="412">
        <f t="shared" si="4"/>
        <v>282.33237504595638</v>
      </c>
    </row>
    <row r="50" spans="1:7" ht="15" x14ac:dyDescent="0.25">
      <c r="A50" s="397">
        <f t="shared" si="5"/>
        <v>32</v>
      </c>
      <c r="B50" s="409" t="str">
        <f>'[1]Под 6'!A30</f>
        <v>25</v>
      </c>
      <c r="C50" s="416" t="s">
        <v>315</v>
      </c>
      <c r="D50" s="411">
        <f>81</f>
        <v>81</v>
      </c>
      <c r="E50" s="400">
        <f t="shared" si="3"/>
        <v>45.421258585106742</v>
      </c>
      <c r="F50" s="399">
        <v>5.05</v>
      </c>
      <c r="G50" s="412">
        <f t="shared" si="4"/>
        <v>229.37735585478904</v>
      </c>
    </row>
    <row r="51" spans="1:7" ht="15" x14ac:dyDescent="0.25">
      <c r="A51" s="397">
        <f t="shared" si="5"/>
        <v>33</v>
      </c>
      <c r="B51" s="409" t="str">
        <f>'[1]Под 6'!A31</f>
        <v>26</v>
      </c>
      <c r="C51" s="418" t="s">
        <v>316</v>
      </c>
      <c r="D51" s="411">
        <v>118.8</v>
      </c>
      <c r="E51" s="400">
        <f t="shared" si="3"/>
        <v>66.617845924823214</v>
      </c>
      <c r="F51" s="399">
        <v>5.05</v>
      </c>
      <c r="G51" s="412">
        <f t="shared" si="4"/>
        <v>336.42012192035725</v>
      </c>
    </row>
    <row r="52" spans="1:7" ht="15" x14ac:dyDescent="0.25">
      <c r="A52" s="397">
        <f t="shared" si="5"/>
        <v>34</v>
      </c>
      <c r="B52" s="409" t="str">
        <f>'[1]Под 6'!A32</f>
        <v>27</v>
      </c>
      <c r="C52" s="416" t="s">
        <v>317</v>
      </c>
      <c r="D52" s="411">
        <v>85.3</v>
      </c>
      <c r="E52" s="400">
        <f t="shared" si="3"/>
        <v>47.832510584069198</v>
      </c>
      <c r="F52" s="399">
        <v>5.05</v>
      </c>
      <c r="G52" s="412">
        <f t="shared" si="4"/>
        <v>241.55417844954943</v>
      </c>
    </row>
    <row r="53" spans="1:7" ht="15" x14ac:dyDescent="0.25">
      <c r="A53" s="397">
        <f t="shared" si="5"/>
        <v>35</v>
      </c>
      <c r="B53" s="409" t="str">
        <f>'[1]Под 6'!A33</f>
        <v>Л/ 28</v>
      </c>
      <c r="C53" s="416" t="s">
        <v>318</v>
      </c>
      <c r="D53" s="411">
        <v>84</v>
      </c>
      <c r="E53" s="400">
        <f t="shared" si="3"/>
        <v>47.103527421592176</v>
      </c>
      <c r="F53" s="399">
        <v>5.05</v>
      </c>
      <c r="G53" s="412">
        <f t="shared" si="4"/>
        <v>237.87281347904047</v>
      </c>
    </row>
    <row r="54" spans="1:7" ht="15" x14ac:dyDescent="0.25">
      <c r="A54" s="397">
        <f t="shared" si="5"/>
        <v>36</v>
      </c>
      <c r="B54" s="409" t="str">
        <f>'[1]Под 6'!A34</f>
        <v>29</v>
      </c>
      <c r="C54" s="416" t="s">
        <v>319</v>
      </c>
      <c r="D54" s="411">
        <v>46.9</v>
      </c>
      <c r="E54" s="400">
        <f t="shared" si="3"/>
        <v>26.299469477055631</v>
      </c>
      <c r="F54" s="399">
        <v>5.05</v>
      </c>
      <c r="G54" s="412">
        <f t="shared" si="4"/>
        <v>132.81232085913092</v>
      </c>
    </row>
    <row r="55" spans="1:7" ht="15" x14ac:dyDescent="0.25">
      <c r="A55" s="397">
        <f t="shared" si="5"/>
        <v>37</v>
      </c>
      <c r="B55" s="409" t="str">
        <f>'[1]Под 6'!A35</f>
        <v>30</v>
      </c>
      <c r="C55" s="416" t="s">
        <v>320</v>
      </c>
      <c r="D55" s="411">
        <v>45.1</v>
      </c>
      <c r="E55" s="400">
        <f t="shared" si="3"/>
        <v>25.290108175164374</v>
      </c>
      <c r="F55" s="399">
        <v>5.05</v>
      </c>
      <c r="G55" s="412">
        <f t="shared" si="4"/>
        <v>127.71504628458008</v>
      </c>
    </row>
    <row r="56" spans="1:7" ht="15" x14ac:dyDescent="0.25">
      <c r="A56" s="397">
        <f t="shared" si="5"/>
        <v>38</v>
      </c>
      <c r="B56" s="409" t="str">
        <f>'[1]Под 6'!A36</f>
        <v>31</v>
      </c>
      <c r="C56" s="416" t="s">
        <v>321</v>
      </c>
      <c r="D56" s="411">
        <v>110.2</v>
      </c>
      <c r="E56" s="400">
        <f t="shared" si="3"/>
        <v>61.795341926898317</v>
      </c>
      <c r="F56" s="399">
        <v>5.05</v>
      </c>
      <c r="G56" s="412">
        <f t="shared" si="4"/>
        <v>312.06647673083648</v>
      </c>
    </row>
    <row r="57" spans="1:7" ht="15" x14ac:dyDescent="0.25">
      <c r="A57" s="397">
        <f t="shared" si="5"/>
        <v>39</v>
      </c>
      <c r="B57" s="409" t="str">
        <f>'[1]Под 6'!A37</f>
        <v>32</v>
      </c>
      <c r="C57" s="416" t="s">
        <v>322</v>
      </c>
      <c r="D57" s="411">
        <v>58.5</v>
      </c>
      <c r="E57" s="400">
        <f t="shared" si="3"/>
        <v>32.804242311465984</v>
      </c>
      <c r="F57" s="399">
        <v>5.05</v>
      </c>
      <c r="G57" s="412">
        <f t="shared" si="4"/>
        <v>165.66142367290323</v>
      </c>
    </row>
    <row r="58" spans="1:7" ht="15" x14ac:dyDescent="0.25">
      <c r="A58" s="397">
        <f t="shared" si="5"/>
        <v>40</v>
      </c>
      <c r="B58" s="409" t="str">
        <f>'[1]Под 6'!A38</f>
        <v>П/ 33</v>
      </c>
      <c r="C58" s="416" t="s">
        <v>323</v>
      </c>
      <c r="D58" s="411">
        <v>98.9</v>
      </c>
      <c r="E58" s="400">
        <f t="shared" ref="E58:E89" si="6">$E$4*D58/$A$5</f>
        <v>55.458795976136507</v>
      </c>
      <c r="F58" s="399">
        <v>5.05</v>
      </c>
      <c r="G58" s="412">
        <f t="shared" si="4"/>
        <v>280.06691967948933</v>
      </c>
    </row>
    <row r="59" spans="1:7" ht="15" x14ac:dyDescent="0.25">
      <c r="A59" s="397">
        <f t="shared" si="5"/>
        <v>41</v>
      </c>
      <c r="B59" s="409" t="str">
        <f>'[1]Под 6'!A39</f>
        <v>34</v>
      </c>
      <c r="C59" s="416" t="s">
        <v>324</v>
      </c>
      <c r="D59" s="411">
        <v>80.099999999999994</v>
      </c>
      <c r="E59" s="400">
        <f t="shared" si="6"/>
        <v>44.916577934161111</v>
      </c>
      <c r="F59" s="399">
        <v>5.05</v>
      </c>
      <c r="G59" s="412">
        <f t="shared" si="4"/>
        <v>226.82871856751359</v>
      </c>
    </row>
    <row r="60" spans="1:7" ht="15" x14ac:dyDescent="0.25">
      <c r="A60" s="397">
        <f t="shared" si="5"/>
        <v>42</v>
      </c>
      <c r="B60" s="409" t="str">
        <f>'[1]Под 6'!A40</f>
        <v>35</v>
      </c>
      <c r="C60" s="416" t="s">
        <v>325</v>
      </c>
      <c r="D60" s="411">
        <v>117.6</v>
      </c>
      <c r="E60" s="400">
        <f t="shared" si="6"/>
        <v>65.944938390229041</v>
      </c>
      <c r="F60" s="399">
        <v>5.05</v>
      </c>
      <c r="G60" s="412">
        <f t="shared" si="4"/>
        <v>333.02193887065664</v>
      </c>
    </row>
    <row r="61" spans="1:7" ht="15" x14ac:dyDescent="0.25">
      <c r="A61" s="397">
        <f t="shared" si="5"/>
        <v>43</v>
      </c>
      <c r="B61" s="409" t="str">
        <f>'[1]Под 6'!A41</f>
        <v>36</v>
      </c>
      <c r="C61" s="416" t="s">
        <v>326</v>
      </c>
      <c r="D61" s="411">
        <v>84.7</v>
      </c>
      <c r="E61" s="400">
        <f t="shared" si="6"/>
        <v>47.496056816772118</v>
      </c>
      <c r="F61" s="399">
        <v>5.05</v>
      </c>
      <c r="G61" s="412">
        <f t="shared" si="4"/>
        <v>239.85508692469918</v>
      </c>
    </row>
    <row r="62" spans="1:7" ht="15" x14ac:dyDescent="0.25">
      <c r="A62" s="397">
        <f t="shared" si="5"/>
        <v>44</v>
      </c>
      <c r="B62" s="409" t="str">
        <f>'[1]Под 6'!A42</f>
        <v>Л/37</v>
      </c>
      <c r="C62" s="416" t="s">
        <v>327</v>
      </c>
      <c r="D62" s="411">
        <v>83.1</v>
      </c>
      <c r="E62" s="400">
        <f t="shared" si="6"/>
        <v>46.598846770646546</v>
      </c>
      <c r="F62" s="399">
        <v>5.05</v>
      </c>
      <c r="G62" s="412">
        <f t="shared" si="4"/>
        <v>235.32417619176505</v>
      </c>
    </row>
    <row r="63" spans="1:7" ht="15" x14ac:dyDescent="0.25">
      <c r="A63" s="397">
        <f t="shared" si="5"/>
        <v>45</v>
      </c>
      <c r="B63" s="409" t="str">
        <f>'[1]Под 6'!A43</f>
        <v>38</v>
      </c>
      <c r="C63" s="419" t="s">
        <v>328</v>
      </c>
      <c r="D63" s="411">
        <v>44.7</v>
      </c>
      <c r="E63" s="400">
        <f t="shared" si="6"/>
        <v>25.065805663632979</v>
      </c>
      <c r="F63" s="399">
        <v>5.05</v>
      </c>
      <c r="G63" s="412">
        <f t="shared" si="4"/>
        <v>126.58231860134654</v>
      </c>
    </row>
    <row r="64" spans="1:7" ht="15" x14ac:dyDescent="0.25">
      <c r="A64" s="397">
        <f t="shared" si="5"/>
        <v>46</v>
      </c>
      <c r="B64" s="409" t="str">
        <f>'[1]Под 6'!A44</f>
        <v>39</v>
      </c>
      <c r="C64" s="420" t="s">
        <v>994</v>
      </c>
      <c r="D64" s="411">
        <v>46.4</v>
      </c>
      <c r="E64" s="400">
        <f t="shared" si="6"/>
        <v>26.019091337641392</v>
      </c>
      <c r="F64" s="399">
        <v>5.05</v>
      </c>
      <c r="G64" s="412">
        <f t="shared" si="4"/>
        <v>131.39641125508902</v>
      </c>
    </row>
    <row r="65" spans="1:7" ht="15" x14ac:dyDescent="0.25">
      <c r="A65" s="397">
        <f t="shared" si="5"/>
        <v>47</v>
      </c>
      <c r="B65" s="409" t="str">
        <f>'[1]Под 6'!A45</f>
        <v>40</v>
      </c>
      <c r="C65" s="421" t="s">
        <v>329</v>
      </c>
      <c r="D65" s="411">
        <v>107.1</v>
      </c>
      <c r="E65" s="400">
        <f t="shared" si="6"/>
        <v>60.056997462530028</v>
      </c>
      <c r="F65" s="399">
        <v>5.05</v>
      </c>
      <c r="G65" s="412">
        <f t="shared" si="4"/>
        <v>303.28783718577665</v>
      </c>
    </row>
    <row r="66" spans="1:7" ht="15" x14ac:dyDescent="0.25">
      <c r="A66" s="397">
        <f t="shared" si="5"/>
        <v>48</v>
      </c>
      <c r="B66" s="409" t="str">
        <f>'[1]Под 6'!A46</f>
        <v>41</v>
      </c>
      <c r="C66" s="418" t="s">
        <v>330</v>
      </c>
      <c r="D66" s="411">
        <v>57.7</v>
      </c>
      <c r="E66" s="400">
        <f t="shared" si="6"/>
        <v>32.355637288403202</v>
      </c>
      <c r="F66" s="399">
        <v>5.05</v>
      </c>
      <c r="G66" s="412">
        <f t="shared" si="4"/>
        <v>163.39596830643617</v>
      </c>
    </row>
    <row r="67" spans="1:7" ht="15" x14ac:dyDescent="0.25">
      <c r="A67" s="397">
        <f t="shared" si="5"/>
        <v>49</v>
      </c>
      <c r="B67" s="409" t="str">
        <f>'[1]Под 6'!A47</f>
        <v>П/42</v>
      </c>
      <c r="C67" s="422" t="s">
        <v>331</v>
      </c>
      <c r="D67" s="411">
        <v>100</v>
      </c>
      <c r="E67" s="400">
        <f t="shared" si="6"/>
        <v>56.075627882847833</v>
      </c>
      <c r="F67" s="399">
        <v>5.05</v>
      </c>
      <c r="G67" s="412">
        <f t="shared" si="4"/>
        <v>283.18192080838156</v>
      </c>
    </row>
    <row r="68" spans="1:7" ht="15" x14ac:dyDescent="0.25">
      <c r="A68" s="397">
        <f t="shared" si="5"/>
        <v>50</v>
      </c>
      <c r="B68" s="409">
        <f>'[1]Под 6'!A48</f>
        <v>43</v>
      </c>
      <c r="C68" s="418" t="s">
        <v>332</v>
      </c>
      <c r="D68" s="411">
        <v>78.400000000000006</v>
      </c>
      <c r="E68" s="400">
        <f t="shared" si="6"/>
        <v>43.963292260152706</v>
      </c>
      <c r="F68" s="399">
        <v>5.05</v>
      </c>
      <c r="G68" s="412">
        <f t="shared" si="4"/>
        <v>222.01462591377117</v>
      </c>
    </row>
    <row r="69" spans="1:7" ht="15" x14ac:dyDescent="0.25">
      <c r="A69" s="397">
        <f t="shared" si="5"/>
        <v>51</v>
      </c>
      <c r="B69" s="409">
        <f>'[1]Под 6'!A49</f>
        <v>44</v>
      </c>
      <c r="C69" s="416" t="s">
        <v>333</v>
      </c>
      <c r="D69" s="411">
        <v>117.8</v>
      </c>
      <c r="E69" s="400">
        <f t="shared" si="6"/>
        <v>66.057089645994736</v>
      </c>
      <c r="F69" s="399">
        <v>5.05</v>
      </c>
      <c r="G69" s="412">
        <f t="shared" si="4"/>
        <v>333.58830271227339</v>
      </c>
    </row>
    <row r="70" spans="1:7" ht="15" x14ac:dyDescent="0.25">
      <c r="A70" s="397">
        <f t="shared" si="5"/>
        <v>52</v>
      </c>
      <c r="B70" s="409">
        <f>'[1]Под 6'!A50</f>
        <v>45</v>
      </c>
      <c r="C70" s="418" t="s">
        <v>334</v>
      </c>
      <c r="D70" s="411">
        <f>85.5</f>
        <v>85.5</v>
      </c>
      <c r="E70" s="400">
        <f t="shared" si="6"/>
        <v>47.9446618398349</v>
      </c>
      <c r="F70" s="399">
        <v>5.05</v>
      </c>
      <c r="G70" s="412">
        <f t="shared" si="4"/>
        <v>242.12054229116623</v>
      </c>
    </row>
    <row r="71" spans="1:7" ht="15" x14ac:dyDescent="0.25">
      <c r="A71" s="397">
        <f t="shared" si="5"/>
        <v>53</v>
      </c>
      <c r="B71" s="409" t="str">
        <f>'[1]Под 6'!A51</f>
        <v>Л/ 46</v>
      </c>
      <c r="C71" s="416" t="s">
        <v>335</v>
      </c>
      <c r="D71" s="411">
        <v>84.4</v>
      </c>
      <c r="E71" s="400">
        <f t="shared" si="6"/>
        <v>47.327829933123574</v>
      </c>
      <c r="F71" s="399">
        <v>5.05</v>
      </c>
      <c r="G71" s="412">
        <f t="shared" si="4"/>
        <v>239.00554116227403</v>
      </c>
    </row>
    <row r="72" spans="1:7" ht="15" x14ac:dyDescent="0.25">
      <c r="A72" s="397">
        <f t="shared" si="5"/>
        <v>54</v>
      </c>
      <c r="B72" s="409">
        <f>'[1]Под 6'!A52</f>
        <v>47</v>
      </c>
      <c r="C72" s="416" t="s">
        <v>336</v>
      </c>
      <c r="D72" s="411">
        <v>45.5</v>
      </c>
      <c r="E72" s="400">
        <f t="shared" si="6"/>
        <v>25.514410686695765</v>
      </c>
      <c r="F72" s="399">
        <v>5.05</v>
      </c>
      <c r="G72" s="412">
        <f t="shared" si="4"/>
        <v>128.84777396781359</v>
      </c>
    </row>
    <row r="73" spans="1:7" ht="15" x14ac:dyDescent="0.25">
      <c r="A73" s="397">
        <f t="shared" si="5"/>
        <v>55</v>
      </c>
      <c r="B73" s="409">
        <f>'[1]Под 6'!A53</f>
        <v>48</v>
      </c>
      <c r="C73" s="416" t="s">
        <v>337</v>
      </c>
      <c r="D73" s="411">
        <v>45.7</v>
      </c>
      <c r="E73" s="400">
        <f t="shared" si="6"/>
        <v>25.626561942461461</v>
      </c>
      <c r="F73" s="399">
        <v>5.05</v>
      </c>
      <c r="G73" s="412">
        <f t="shared" si="4"/>
        <v>129.41413780943037</v>
      </c>
    </row>
    <row r="74" spans="1:7" ht="15" x14ac:dyDescent="0.25">
      <c r="A74" s="397">
        <f t="shared" si="5"/>
        <v>56</v>
      </c>
      <c r="B74" s="409">
        <f>'[1]Под 6'!A54</f>
        <v>49</v>
      </c>
      <c r="C74" s="423" t="s">
        <v>338</v>
      </c>
      <c r="D74" s="411">
        <v>107.4</v>
      </c>
      <c r="E74" s="400">
        <f t="shared" si="6"/>
        <v>60.225224346178578</v>
      </c>
      <c r="F74" s="399">
        <v>5.05</v>
      </c>
      <c r="G74" s="412">
        <f t="shared" si="4"/>
        <v>304.13738294820183</v>
      </c>
    </row>
    <row r="75" spans="1:7" ht="15" x14ac:dyDescent="0.25">
      <c r="A75" s="397">
        <f t="shared" si="5"/>
        <v>57</v>
      </c>
      <c r="B75" s="409">
        <f>'[1]Под 6'!A55</f>
        <v>50</v>
      </c>
      <c r="C75" s="410" t="s">
        <v>339</v>
      </c>
      <c r="D75" s="411">
        <v>57.6</v>
      </c>
      <c r="E75" s="400">
        <f t="shared" si="6"/>
        <v>32.299561660520354</v>
      </c>
      <c r="F75" s="399">
        <v>5.05</v>
      </c>
      <c r="G75" s="412">
        <f t="shared" si="4"/>
        <v>163.11278638562777</v>
      </c>
    </row>
    <row r="76" spans="1:7" ht="15" x14ac:dyDescent="0.25">
      <c r="A76" s="424">
        <f t="shared" si="5"/>
        <v>58</v>
      </c>
      <c r="B76" s="409" t="str">
        <f>'[1]Под 6'!A61</f>
        <v>П/ 51</v>
      </c>
      <c r="C76" s="415" t="s">
        <v>340</v>
      </c>
      <c r="D76" s="411">
        <v>101</v>
      </c>
      <c r="E76" s="400">
        <f t="shared" si="6"/>
        <v>56.636384161676311</v>
      </c>
      <c r="F76" s="399">
        <v>5.05</v>
      </c>
      <c r="G76" s="412">
        <f t="shared" si="4"/>
        <v>286.01374001646536</v>
      </c>
    </row>
    <row r="77" spans="1:7" ht="15" x14ac:dyDescent="0.25">
      <c r="A77" s="424">
        <f t="shared" si="5"/>
        <v>59</v>
      </c>
      <c r="B77" s="409" t="str">
        <f>'[1]Под 6'!A62</f>
        <v>52</v>
      </c>
      <c r="C77" s="415" t="s">
        <v>341</v>
      </c>
      <c r="D77" s="411">
        <v>78.7</v>
      </c>
      <c r="E77" s="400">
        <f t="shared" si="6"/>
        <v>44.131519143801242</v>
      </c>
      <c r="F77" s="399">
        <v>5.05</v>
      </c>
      <c r="G77" s="412">
        <f t="shared" si="4"/>
        <v>222.86417167619626</v>
      </c>
    </row>
    <row r="78" spans="1:7" ht="15" x14ac:dyDescent="0.25">
      <c r="A78" s="424">
        <f t="shared" si="5"/>
        <v>60</v>
      </c>
      <c r="B78" s="409" t="str">
        <f>'[1]Под 6'!A63</f>
        <v>53</v>
      </c>
      <c r="C78" s="415" t="s">
        <v>342</v>
      </c>
      <c r="D78" s="411">
        <v>117.1</v>
      </c>
      <c r="E78" s="400">
        <f t="shared" si="6"/>
        <v>65.664560250814816</v>
      </c>
      <c r="F78" s="399">
        <v>5.05</v>
      </c>
      <c r="G78" s="412">
        <f t="shared" si="4"/>
        <v>331.60602926661483</v>
      </c>
    </row>
    <row r="79" spans="1:7" ht="15" x14ac:dyDescent="0.25">
      <c r="A79" s="424">
        <f t="shared" si="5"/>
        <v>61</v>
      </c>
      <c r="B79" s="409" t="str">
        <f>'[1]Под 6'!A64</f>
        <v>54</v>
      </c>
      <c r="C79" s="415" t="s">
        <v>343</v>
      </c>
      <c r="D79" s="411">
        <v>86.1</v>
      </c>
      <c r="E79" s="400">
        <f t="shared" si="6"/>
        <v>48.281115607131987</v>
      </c>
      <c r="F79" s="399">
        <v>5.05</v>
      </c>
      <c r="G79" s="412">
        <f t="shared" si="4"/>
        <v>243.81963381601653</v>
      </c>
    </row>
    <row r="80" spans="1:7" ht="15" x14ac:dyDescent="0.25">
      <c r="A80" s="424">
        <f t="shared" si="5"/>
        <v>62</v>
      </c>
      <c r="B80" s="409" t="str">
        <f>'[1]Под 6'!A65</f>
        <v>Л/ 55</v>
      </c>
      <c r="C80" s="416" t="s">
        <v>344</v>
      </c>
      <c r="D80" s="411">
        <v>83.5</v>
      </c>
      <c r="E80" s="400">
        <f t="shared" si="6"/>
        <v>46.823149282177944</v>
      </c>
      <c r="F80" s="399">
        <v>5.05</v>
      </c>
      <c r="G80" s="412">
        <f t="shared" si="4"/>
        <v>236.4569038749986</v>
      </c>
    </row>
    <row r="81" spans="1:7" ht="15" x14ac:dyDescent="0.25">
      <c r="A81" s="424">
        <f t="shared" si="5"/>
        <v>63</v>
      </c>
      <c r="B81" s="409" t="str">
        <f>'[1]Под 6'!A66</f>
        <v>56</v>
      </c>
      <c r="C81" s="416" t="s">
        <v>345</v>
      </c>
      <c r="D81" s="411">
        <v>45.6</v>
      </c>
      <c r="E81" s="400">
        <f t="shared" si="6"/>
        <v>25.570486314578613</v>
      </c>
      <c r="F81" s="399">
        <v>5.05</v>
      </c>
      <c r="G81" s="412">
        <f t="shared" si="4"/>
        <v>129.130955888622</v>
      </c>
    </row>
    <row r="82" spans="1:7" ht="15" x14ac:dyDescent="0.25">
      <c r="A82" s="424">
        <f t="shared" si="5"/>
        <v>64</v>
      </c>
      <c r="B82" s="409" t="str">
        <f>'[1]Под 6'!A67</f>
        <v>57</v>
      </c>
      <c r="C82" s="416" t="s">
        <v>346</v>
      </c>
      <c r="D82" s="411">
        <v>45.3</v>
      </c>
      <c r="E82" s="400">
        <f t="shared" si="6"/>
        <v>25.402259430930066</v>
      </c>
      <c r="F82" s="399">
        <v>5.05</v>
      </c>
      <c r="G82" s="412">
        <f t="shared" si="4"/>
        <v>128.28141012619682</v>
      </c>
    </row>
    <row r="83" spans="1:7" ht="15" x14ac:dyDescent="0.25">
      <c r="A83" s="424">
        <f t="shared" si="5"/>
        <v>65</v>
      </c>
      <c r="B83" s="409" t="str">
        <f>'[1]Под 6'!A68</f>
        <v>58</v>
      </c>
      <c r="C83" s="416" t="s">
        <v>347</v>
      </c>
      <c r="D83" s="411">
        <v>107</v>
      </c>
      <c r="E83" s="400">
        <f t="shared" si="6"/>
        <v>60.00092183464718</v>
      </c>
      <c r="F83" s="399">
        <v>5.05</v>
      </c>
      <c r="G83" s="412">
        <f t="shared" si="4"/>
        <v>303.00465526496822</v>
      </c>
    </row>
    <row r="84" spans="1:7" ht="15" x14ac:dyDescent="0.25">
      <c r="A84" s="424">
        <f t="shared" si="5"/>
        <v>66</v>
      </c>
      <c r="B84" s="409" t="str">
        <f>'[1]Под 6'!A69</f>
        <v>59</v>
      </c>
      <c r="C84" s="416" t="s">
        <v>348</v>
      </c>
      <c r="D84" s="411">
        <v>59.3</v>
      </c>
      <c r="E84" s="400">
        <f t="shared" si="6"/>
        <v>33.252847334528759</v>
      </c>
      <c r="F84" s="399">
        <v>5.05</v>
      </c>
      <c r="G84" s="412">
        <f t="shared" si="4"/>
        <v>167.92687903937022</v>
      </c>
    </row>
    <row r="85" spans="1:7" ht="17.25" customHeight="1" x14ac:dyDescent="0.25">
      <c r="A85" s="424">
        <f t="shared" si="5"/>
        <v>67</v>
      </c>
      <c r="B85" s="409" t="str">
        <f>'[1]Под 6'!A70</f>
        <v>П/60</v>
      </c>
      <c r="C85" s="425" t="s">
        <v>349</v>
      </c>
      <c r="D85" s="411">
        <v>99.9</v>
      </c>
      <c r="E85" s="400">
        <f t="shared" si="6"/>
        <v>56.019552254964985</v>
      </c>
      <c r="F85" s="399">
        <v>5.05</v>
      </c>
      <c r="G85" s="412">
        <f t="shared" si="4"/>
        <v>282.89873888757319</v>
      </c>
    </row>
    <row r="86" spans="1:7" ht="15" x14ac:dyDescent="0.25">
      <c r="A86" s="424">
        <f t="shared" si="5"/>
        <v>68</v>
      </c>
      <c r="B86" s="409" t="str">
        <f>'[1]Под 6'!A71</f>
        <v>61</v>
      </c>
      <c r="C86" s="426" t="s">
        <v>350</v>
      </c>
      <c r="D86" s="411">
        <v>79</v>
      </c>
      <c r="E86" s="400">
        <f t="shared" si="6"/>
        <v>44.299746027449785</v>
      </c>
      <c r="F86" s="399">
        <v>5.05</v>
      </c>
      <c r="G86" s="412">
        <f t="shared" si="4"/>
        <v>223.71371743862142</v>
      </c>
    </row>
    <row r="87" spans="1:7" ht="15" x14ac:dyDescent="0.25">
      <c r="A87" s="424">
        <f t="shared" si="5"/>
        <v>69</v>
      </c>
      <c r="B87" s="409" t="str">
        <f>'[1]Под 6'!A72</f>
        <v>62</v>
      </c>
      <c r="C87" s="415" t="s">
        <v>351</v>
      </c>
      <c r="D87" s="411">
        <v>117.9</v>
      </c>
      <c r="E87" s="400">
        <f t="shared" si="6"/>
        <v>66.113165273877598</v>
      </c>
      <c r="F87" s="399">
        <v>5.05</v>
      </c>
      <c r="G87" s="412">
        <f t="shared" si="4"/>
        <v>333.87148463308188</v>
      </c>
    </row>
    <row r="88" spans="1:7" ht="15" x14ac:dyDescent="0.25">
      <c r="A88" s="424">
        <f t="shared" si="5"/>
        <v>70</v>
      </c>
      <c r="B88" s="409" t="str">
        <f>'[1]Под 6'!A73</f>
        <v>63</v>
      </c>
      <c r="C88" s="426" t="s">
        <v>352</v>
      </c>
      <c r="D88" s="411">
        <v>84</v>
      </c>
      <c r="E88" s="400">
        <f t="shared" si="6"/>
        <v>47.103527421592176</v>
      </c>
      <c r="F88" s="399">
        <v>5.05</v>
      </c>
      <c r="G88" s="412">
        <f t="shared" si="4"/>
        <v>237.87281347904047</v>
      </c>
    </row>
    <row r="89" spans="1:7" ht="15" x14ac:dyDescent="0.25">
      <c r="A89" s="424">
        <f t="shared" si="5"/>
        <v>71</v>
      </c>
      <c r="B89" s="409" t="str">
        <f>'[1]Под 6'!A74</f>
        <v>Л/ 64</v>
      </c>
      <c r="C89" s="415" t="s">
        <v>353</v>
      </c>
      <c r="D89" s="411">
        <v>82.7</v>
      </c>
      <c r="E89" s="400">
        <f t="shared" si="6"/>
        <v>46.374544259115154</v>
      </c>
      <c r="F89" s="399">
        <v>5.05</v>
      </c>
      <c r="G89" s="412">
        <f t="shared" si="4"/>
        <v>234.19144850853152</v>
      </c>
    </row>
    <row r="90" spans="1:7" ht="15" x14ac:dyDescent="0.25">
      <c r="A90" s="424">
        <f t="shared" si="5"/>
        <v>72</v>
      </c>
      <c r="B90" s="409" t="str">
        <f>'[1]Под 6'!A75</f>
        <v>65</v>
      </c>
      <c r="C90" s="416" t="s">
        <v>354</v>
      </c>
      <c r="D90" s="411">
        <v>44.8</v>
      </c>
      <c r="E90" s="400">
        <f t="shared" ref="E90:E121" si="7">$E$4*D90/$A$5</f>
        <v>25.121881291515823</v>
      </c>
      <c r="F90" s="399">
        <v>5.05</v>
      </c>
      <c r="G90" s="412">
        <f t="shared" si="4"/>
        <v>126.8655005221549</v>
      </c>
    </row>
    <row r="91" spans="1:7" ht="15" x14ac:dyDescent="0.25">
      <c r="A91" s="424">
        <f t="shared" si="5"/>
        <v>73</v>
      </c>
      <c r="B91" s="409" t="str">
        <f>'[1]Под 6'!A76</f>
        <v>66</v>
      </c>
      <c r="C91" s="415" t="s">
        <v>355</v>
      </c>
      <c r="D91" s="411">
        <v>45.3</v>
      </c>
      <c r="E91" s="400">
        <f t="shared" si="7"/>
        <v>25.402259430930066</v>
      </c>
      <c r="F91" s="399">
        <v>5.05</v>
      </c>
      <c r="G91" s="412">
        <f t="shared" ref="G91:G154" si="8">E91*F91</f>
        <v>128.28141012619682</v>
      </c>
    </row>
    <row r="92" spans="1:7" ht="15" x14ac:dyDescent="0.25">
      <c r="A92" s="424">
        <f t="shared" si="5"/>
        <v>74</v>
      </c>
      <c r="B92" s="409" t="str">
        <f>'[1]Под 6'!A77</f>
        <v>67</v>
      </c>
      <c r="C92" s="416" t="s">
        <v>356</v>
      </c>
      <c r="D92" s="411">
        <v>108.1</v>
      </c>
      <c r="E92" s="400">
        <f t="shared" si="7"/>
        <v>60.617753741358499</v>
      </c>
      <c r="F92" s="399">
        <v>5.05</v>
      </c>
      <c r="G92" s="412">
        <f t="shared" si="8"/>
        <v>306.1196563938604</v>
      </c>
    </row>
    <row r="93" spans="1:7" ht="15" x14ac:dyDescent="0.25">
      <c r="A93" s="424">
        <f t="shared" si="5"/>
        <v>75</v>
      </c>
      <c r="B93" s="409" t="str">
        <f>'[1]Под 6'!A78</f>
        <v>68</v>
      </c>
      <c r="C93" s="416" t="s">
        <v>357</v>
      </c>
      <c r="D93" s="411">
        <v>54.7</v>
      </c>
      <c r="E93" s="400">
        <f t="shared" si="7"/>
        <v>30.673368451917767</v>
      </c>
      <c r="F93" s="399">
        <v>5.05</v>
      </c>
      <c r="G93" s="412">
        <f t="shared" si="8"/>
        <v>154.90051068218472</v>
      </c>
    </row>
    <row r="94" spans="1:7" ht="15" x14ac:dyDescent="0.25">
      <c r="A94" s="424">
        <f t="shared" ref="A94:A157" si="9">A93+1</f>
        <v>76</v>
      </c>
      <c r="B94" s="409" t="str">
        <f>'[1]Под 6'!A79</f>
        <v>П/69</v>
      </c>
      <c r="C94" s="416" t="s">
        <v>358</v>
      </c>
      <c r="D94" s="411">
        <v>100.3</v>
      </c>
      <c r="E94" s="400">
        <f t="shared" si="7"/>
        <v>56.243854766496376</v>
      </c>
      <c r="F94" s="399">
        <v>5.05</v>
      </c>
      <c r="G94" s="412">
        <f t="shared" si="8"/>
        <v>284.03146657080669</v>
      </c>
    </row>
    <row r="95" spans="1:7" ht="15" x14ac:dyDescent="0.25">
      <c r="A95" s="424">
        <f t="shared" si="9"/>
        <v>77</v>
      </c>
      <c r="B95" s="409" t="str">
        <f>'[1]Под 6'!A80</f>
        <v>70</v>
      </c>
      <c r="C95" s="416" t="s">
        <v>359</v>
      </c>
      <c r="D95" s="411">
        <v>79.599999999999994</v>
      </c>
      <c r="E95" s="400">
        <f t="shared" si="7"/>
        <v>44.636199794746872</v>
      </c>
      <c r="F95" s="399">
        <v>5.05</v>
      </c>
      <c r="G95" s="412">
        <f t="shared" si="8"/>
        <v>225.41280896347169</v>
      </c>
    </row>
    <row r="96" spans="1:7" ht="15" x14ac:dyDescent="0.25">
      <c r="A96" s="424">
        <f t="shared" si="9"/>
        <v>78</v>
      </c>
      <c r="B96" s="409" t="str">
        <f>'[1]Под 6'!A81</f>
        <v>71</v>
      </c>
      <c r="C96" s="418" t="s">
        <v>360</v>
      </c>
      <c r="D96" s="411">
        <v>203.8</v>
      </c>
      <c r="E96" s="400">
        <f t="shared" si="7"/>
        <v>114.28212962524388</v>
      </c>
      <c r="F96" s="399">
        <v>5.05</v>
      </c>
      <c r="G96" s="412">
        <f t="shared" si="8"/>
        <v>577.12475460748158</v>
      </c>
    </row>
    <row r="97" spans="1:7" ht="15" x14ac:dyDescent="0.25">
      <c r="A97" s="424">
        <f t="shared" si="9"/>
        <v>79</v>
      </c>
      <c r="B97" s="409" t="str">
        <f>'[1]Под 6'!A82</f>
        <v>Л/72</v>
      </c>
      <c r="C97" s="416" t="s">
        <v>361</v>
      </c>
      <c r="D97" s="411">
        <v>82.4</v>
      </c>
      <c r="E97" s="400">
        <f t="shared" si="7"/>
        <v>46.206317375466618</v>
      </c>
      <c r="F97" s="399">
        <v>5.05</v>
      </c>
      <c r="G97" s="412">
        <f t="shared" si="8"/>
        <v>233.3419027461064</v>
      </c>
    </row>
    <row r="98" spans="1:7" ht="15" x14ac:dyDescent="0.25">
      <c r="A98" s="424">
        <f t="shared" si="9"/>
        <v>80</v>
      </c>
      <c r="B98" s="409" t="str">
        <f>'[1]Под 6'!A83</f>
        <v>73</v>
      </c>
      <c r="C98" s="416" t="s">
        <v>362</v>
      </c>
      <c r="D98" s="411">
        <v>44.3</v>
      </c>
      <c r="E98" s="400">
        <f t="shared" si="7"/>
        <v>24.841503152101588</v>
      </c>
      <c r="F98" s="399">
        <v>5.05</v>
      </c>
      <c r="G98" s="412">
        <f t="shared" si="8"/>
        <v>125.44959091811302</v>
      </c>
    </row>
    <row r="99" spans="1:7" ht="15" x14ac:dyDescent="0.25">
      <c r="A99" s="424">
        <f t="shared" si="9"/>
        <v>81</v>
      </c>
      <c r="B99" s="409" t="str">
        <f>'[1]Под 6'!A84</f>
        <v>74</v>
      </c>
      <c r="C99" s="416" t="s">
        <v>363</v>
      </c>
      <c r="D99" s="411">
        <v>45.9</v>
      </c>
      <c r="E99" s="400">
        <f t="shared" si="7"/>
        <v>25.738713198227156</v>
      </c>
      <c r="F99" s="399">
        <v>5.05</v>
      </c>
      <c r="G99" s="412">
        <f t="shared" si="8"/>
        <v>129.98050165104712</v>
      </c>
    </row>
    <row r="100" spans="1:7" ht="15" x14ac:dyDescent="0.25">
      <c r="A100" s="424">
        <f t="shared" si="9"/>
        <v>82</v>
      </c>
      <c r="B100" s="409" t="str">
        <f>'[1]Под 6'!A85</f>
        <v>75</v>
      </c>
      <c r="C100" s="416" t="s">
        <v>364</v>
      </c>
      <c r="D100" s="411">
        <v>108.8</v>
      </c>
      <c r="E100" s="400">
        <f t="shared" si="7"/>
        <v>61.010283136538433</v>
      </c>
      <c r="F100" s="399">
        <v>5.05</v>
      </c>
      <c r="G100" s="412">
        <f t="shared" si="8"/>
        <v>308.10192983951907</v>
      </c>
    </row>
    <row r="101" spans="1:7" ht="15" x14ac:dyDescent="0.25">
      <c r="A101" s="424">
        <f t="shared" si="9"/>
        <v>83</v>
      </c>
      <c r="B101" s="409" t="str">
        <f>'[1]Под 6'!A86</f>
        <v>76</v>
      </c>
      <c r="C101" s="416" t="s">
        <v>365</v>
      </c>
      <c r="D101" s="411">
        <v>54.9</v>
      </c>
      <c r="E101" s="400">
        <f t="shared" si="7"/>
        <v>30.785519707683459</v>
      </c>
      <c r="F101" s="399">
        <v>5.05</v>
      </c>
      <c r="G101" s="412">
        <f t="shared" si="8"/>
        <v>155.46687452380147</v>
      </c>
    </row>
    <row r="102" spans="1:7" ht="15" x14ac:dyDescent="0.25">
      <c r="A102" s="424">
        <f t="shared" si="9"/>
        <v>84</v>
      </c>
      <c r="B102" s="409" t="str">
        <f>'[1]Под 6'!A87</f>
        <v>П/ 77</v>
      </c>
      <c r="C102" s="416" t="s">
        <v>366</v>
      </c>
      <c r="D102" s="411">
        <v>100.4</v>
      </c>
      <c r="E102" s="400">
        <f t="shared" si="7"/>
        <v>56.299930394379224</v>
      </c>
      <c r="F102" s="399">
        <v>5.05</v>
      </c>
      <c r="G102" s="412">
        <f t="shared" si="8"/>
        <v>284.31464849161506</v>
      </c>
    </row>
    <row r="103" spans="1:7" ht="15" x14ac:dyDescent="0.25">
      <c r="A103" s="424">
        <f t="shared" si="9"/>
        <v>85</v>
      </c>
      <c r="B103" s="409" t="str">
        <f>'[1]Под 6'!A88</f>
        <v>78</v>
      </c>
      <c r="C103" s="416" t="s">
        <v>367</v>
      </c>
      <c r="D103" s="411">
        <v>80.099999999999994</v>
      </c>
      <c r="E103" s="400">
        <f t="shared" si="7"/>
        <v>44.916577934161111</v>
      </c>
      <c r="F103" s="399">
        <v>5.05</v>
      </c>
      <c r="G103" s="412">
        <f t="shared" si="8"/>
        <v>226.82871856751359</v>
      </c>
    </row>
    <row r="104" spans="1:7" ht="15" x14ac:dyDescent="0.25">
      <c r="A104" s="424">
        <f t="shared" si="9"/>
        <v>86</v>
      </c>
      <c r="B104" s="409" t="str">
        <f>'[1]Под 6'!A89</f>
        <v>79</v>
      </c>
      <c r="C104" s="416" t="s">
        <v>368</v>
      </c>
      <c r="D104" s="411">
        <v>118.7</v>
      </c>
      <c r="E104" s="400">
        <f t="shared" si="7"/>
        <v>66.561770296940381</v>
      </c>
      <c r="F104" s="399">
        <v>5.05</v>
      </c>
      <c r="G104" s="412">
        <f t="shared" si="8"/>
        <v>336.13693999954893</v>
      </c>
    </row>
    <row r="105" spans="1:7" ht="15" x14ac:dyDescent="0.25">
      <c r="A105" s="424">
        <f t="shared" si="9"/>
        <v>87</v>
      </c>
      <c r="B105" s="409" t="str">
        <f>'[1]Под 6'!A90</f>
        <v>80</v>
      </c>
      <c r="C105" s="416" t="s">
        <v>369</v>
      </c>
      <c r="D105" s="411">
        <v>84.2</v>
      </c>
      <c r="E105" s="400">
        <f t="shared" si="7"/>
        <v>47.215678677357872</v>
      </c>
      <c r="F105" s="399">
        <v>5.05</v>
      </c>
      <c r="G105" s="412">
        <f t="shared" si="8"/>
        <v>238.43917732065725</v>
      </c>
    </row>
    <row r="106" spans="1:7" ht="15" x14ac:dyDescent="0.25">
      <c r="A106" s="424">
        <f t="shared" si="9"/>
        <v>88</v>
      </c>
      <c r="B106" s="409" t="str">
        <f>'[1]Под 6'!A91</f>
        <v>Л/ 81</v>
      </c>
      <c r="C106" s="426" t="s">
        <v>370</v>
      </c>
      <c r="D106" s="411">
        <v>84</v>
      </c>
      <c r="E106" s="400">
        <f t="shared" si="7"/>
        <v>47.103527421592176</v>
      </c>
      <c r="F106" s="399">
        <v>5.05</v>
      </c>
      <c r="G106" s="412">
        <f t="shared" si="8"/>
        <v>237.87281347904047</v>
      </c>
    </row>
    <row r="107" spans="1:7" ht="15" x14ac:dyDescent="0.25">
      <c r="A107" s="424">
        <f t="shared" si="9"/>
        <v>89</v>
      </c>
      <c r="B107" s="409" t="str">
        <f>'[1]Под 6'!A92</f>
        <v>82</v>
      </c>
      <c r="C107" s="426" t="s">
        <v>371</v>
      </c>
      <c r="D107" s="411">
        <v>43.5</v>
      </c>
      <c r="E107" s="400">
        <f t="shared" si="7"/>
        <v>24.392898129038805</v>
      </c>
      <c r="F107" s="399">
        <v>5.05</v>
      </c>
      <c r="G107" s="412">
        <f t="shared" si="8"/>
        <v>123.18413555164597</v>
      </c>
    </row>
    <row r="108" spans="1:7" ht="15" x14ac:dyDescent="0.25">
      <c r="A108" s="424">
        <f t="shared" si="9"/>
        <v>90</v>
      </c>
      <c r="B108" s="409" t="str">
        <f>'[1]Под 6'!A93</f>
        <v>83</v>
      </c>
      <c r="C108" s="414" t="s">
        <v>372</v>
      </c>
      <c r="D108" s="411">
        <v>45</v>
      </c>
      <c r="E108" s="400">
        <f t="shared" si="7"/>
        <v>25.234032547281522</v>
      </c>
      <c r="F108" s="399">
        <v>5.05</v>
      </c>
      <c r="G108" s="412">
        <f t="shared" si="8"/>
        <v>127.43186436377168</v>
      </c>
    </row>
    <row r="109" spans="1:7" ht="15" x14ac:dyDescent="0.25">
      <c r="A109" s="424">
        <f t="shared" si="9"/>
        <v>91</v>
      </c>
      <c r="B109" s="409" t="str">
        <f>'[1]Под 6'!A94</f>
        <v>84</v>
      </c>
      <c r="C109" s="426" t="s">
        <v>373</v>
      </c>
      <c r="D109" s="411">
        <v>107.2</v>
      </c>
      <c r="E109" s="400">
        <f t="shared" si="7"/>
        <v>60.113073090412882</v>
      </c>
      <c r="F109" s="399">
        <v>5.05</v>
      </c>
      <c r="G109" s="412">
        <f t="shared" si="8"/>
        <v>303.57101910658503</v>
      </c>
    </row>
    <row r="110" spans="1:7" ht="15" x14ac:dyDescent="0.25">
      <c r="A110" s="424">
        <f t="shared" si="9"/>
        <v>92</v>
      </c>
      <c r="B110" s="409" t="str">
        <f>'[1]Под 6'!A95</f>
        <v>85</v>
      </c>
      <c r="C110" s="426" t="s">
        <v>374</v>
      </c>
      <c r="D110" s="411">
        <v>54.7</v>
      </c>
      <c r="E110" s="400">
        <f t="shared" si="7"/>
        <v>30.673368451917767</v>
      </c>
      <c r="F110" s="399">
        <v>5.05</v>
      </c>
      <c r="G110" s="412">
        <f t="shared" si="8"/>
        <v>154.90051068218472</v>
      </c>
    </row>
    <row r="111" spans="1:7" ht="15" x14ac:dyDescent="0.25">
      <c r="A111" s="424">
        <f t="shared" si="9"/>
        <v>93</v>
      </c>
      <c r="B111" s="409" t="str">
        <f>'[1]Под 6'!A96</f>
        <v>П/ 86</v>
      </c>
      <c r="C111" s="416" t="s">
        <v>375</v>
      </c>
      <c r="D111" s="411">
        <v>100</v>
      </c>
      <c r="E111" s="400">
        <f t="shared" si="7"/>
        <v>56.075627882847833</v>
      </c>
      <c r="F111" s="399">
        <v>5.05</v>
      </c>
      <c r="G111" s="412">
        <f t="shared" si="8"/>
        <v>283.18192080838156</v>
      </c>
    </row>
    <row r="112" spans="1:7" ht="15" x14ac:dyDescent="0.25">
      <c r="A112" s="424">
        <f t="shared" si="9"/>
        <v>94</v>
      </c>
      <c r="B112" s="409" t="str">
        <f>'[1]Под 6'!A97</f>
        <v>87</v>
      </c>
      <c r="C112" s="427" t="s">
        <v>227</v>
      </c>
      <c r="D112" s="411">
        <v>80.2</v>
      </c>
      <c r="E112" s="400">
        <f t="shared" si="7"/>
        <v>44.972653562043966</v>
      </c>
      <c r="F112" s="399">
        <v>5.05</v>
      </c>
      <c r="G112" s="412">
        <f t="shared" si="8"/>
        <v>227.11190048832202</v>
      </c>
    </row>
    <row r="113" spans="1:7" ht="15" x14ac:dyDescent="0.25">
      <c r="A113" s="424">
        <f t="shared" si="9"/>
        <v>95</v>
      </c>
      <c r="B113" s="409" t="str">
        <f>'[1]Под 6'!A98</f>
        <v>88</v>
      </c>
      <c r="C113" s="427" t="s">
        <v>376</v>
      </c>
      <c r="D113" s="411">
        <v>117.3</v>
      </c>
      <c r="E113" s="400">
        <f t="shared" si="7"/>
        <v>65.776711506580497</v>
      </c>
      <c r="F113" s="399">
        <v>5.05</v>
      </c>
      <c r="G113" s="412">
        <f t="shared" si="8"/>
        <v>332.17239310823152</v>
      </c>
    </row>
    <row r="114" spans="1:7" ht="15" x14ac:dyDescent="0.25">
      <c r="A114" s="424">
        <f t="shared" si="9"/>
        <v>96</v>
      </c>
      <c r="B114" s="409" t="str">
        <f>'[1]Под 6'!A99</f>
        <v>89</v>
      </c>
      <c r="C114" s="426" t="s">
        <v>377</v>
      </c>
      <c r="D114" s="411">
        <f>84.9</f>
        <v>84.9</v>
      </c>
      <c r="E114" s="400">
        <f t="shared" si="7"/>
        <v>47.608208072537813</v>
      </c>
      <c r="F114" s="399">
        <v>5.05</v>
      </c>
      <c r="G114" s="412">
        <f t="shared" si="8"/>
        <v>240.42145076631596</v>
      </c>
    </row>
    <row r="115" spans="1:7" ht="15" x14ac:dyDescent="0.25">
      <c r="A115" s="424">
        <f t="shared" si="9"/>
        <v>97</v>
      </c>
      <c r="B115" s="409" t="str">
        <f>'[1]Под 6'!A100</f>
        <v>Л/ 90</v>
      </c>
      <c r="C115" s="426" t="s">
        <v>378</v>
      </c>
      <c r="D115" s="411">
        <v>82.7</v>
      </c>
      <c r="E115" s="400">
        <f t="shared" si="7"/>
        <v>46.374544259115154</v>
      </c>
      <c r="F115" s="399">
        <v>5.05</v>
      </c>
      <c r="G115" s="412">
        <f t="shared" si="8"/>
        <v>234.19144850853152</v>
      </c>
    </row>
    <row r="116" spans="1:7" ht="15" x14ac:dyDescent="0.25">
      <c r="A116" s="424">
        <f t="shared" si="9"/>
        <v>98</v>
      </c>
      <c r="B116" s="409" t="str">
        <f>'[1]Под 6'!A101</f>
        <v>91</v>
      </c>
      <c r="C116" s="426" t="s">
        <v>379</v>
      </c>
      <c r="D116" s="411">
        <v>44.8</v>
      </c>
      <c r="E116" s="400">
        <f t="shared" si="7"/>
        <v>25.121881291515823</v>
      </c>
      <c r="F116" s="399">
        <v>5.05</v>
      </c>
      <c r="G116" s="412">
        <f t="shared" si="8"/>
        <v>126.8655005221549</v>
      </c>
    </row>
    <row r="117" spans="1:7" ht="15" x14ac:dyDescent="0.25">
      <c r="A117" s="424">
        <f t="shared" si="9"/>
        <v>99</v>
      </c>
      <c r="B117" s="409" t="str">
        <f>'[1]Под 6'!A102</f>
        <v>92/92а</v>
      </c>
      <c r="C117" s="428" t="s">
        <v>380</v>
      </c>
      <c r="D117" s="411">
        <v>163.6</v>
      </c>
      <c r="E117" s="400">
        <f t="shared" si="7"/>
        <v>91.739727216339048</v>
      </c>
      <c r="F117" s="399">
        <v>5.05</v>
      </c>
      <c r="G117" s="412">
        <f t="shared" si="8"/>
        <v>463.28562244251219</v>
      </c>
    </row>
    <row r="118" spans="1:7" ht="15" x14ac:dyDescent="0.25">
      <c r="A118" s="424">
        <f t="shared" si="9"/>
        <v>100</v>
      </c>
      <c r="B118" s="409" t="str">
        <f>'[1]Под 6'!A103</f>
        <v>93</v>
      </c>
      <c r="C118" s="428" t="s">
        <v>381</v>
      </c>
      <c r="D118" s="411">
        <v>54.7</v>
      </c>
      <c r="E118" s="400">
        <f t="shared" si="7"/>
        <v>30.673368451917767</v>
      </c>
      <c r="F118" s="399">
        <v>5.05</v>
      </c>
      <c r="G118" s="412">
        <f t="shared" si="8"/>
        <v>154.90051068218472</v>
      </c>
    </row>
    <row r="119" spans="1:7" ht="15" x14ac:dyDescent="0.25">
      <c r="A119" s="424">
        <f t="shared" si="9"/>
        <v>101</v>
      </c>
      <c r="B119" s="409" t="str">
        <f>'[1]Под 6'!A104</f>
        <v>П/94</v>
      </c>
      <c r="C119" s="416" t="s">
        <v>382</v>
      </c>
      <c r="D119" s="411">
        <v>100.8</v>
      </c>
      <c r="E119" s="400">
        <f t="shared" si="7"/>
        <v>56.524232905910615</v>
      </c>
      <c r="F119" s="399">
        <v>5.05</v>
      </c>
      <c r="G119" s="412">
        <f t="shared" si="8"/>
        <v>285.44737617484861</v>
      </c>
    </row>
    <row r="120" spans="1:7" ht="15" x14ac:dyDescent="0.25">
      <c r="A120" s="424">
        <f t="shared" si="9"/>
        <v>102</v>
      </c>
      <c r="B120" s="409" t="str">
        <f>'[1]Под 6'!A105</f>
        <v>95</v>
      </c>
      <c r="C120" s="416" t="s">
        <v>383</v>
      </c>
      <c r="D120" s="411">
        <v>79.7</v>
      </c>
      <c r="E120" s="400">
        <f t="shared" si="7"/>
        <v>44.69227542262972</v>
      </c>
      <c r="F120" s="399">
        <v>5.05</v>
      </c>
      <c r="G120" s="412">
        <f t="shared" si="8"/>
        <v>225.69599088428006</v>
      </c>
    </row>
    <row r="121" spans="1:7" ht="15" x14ac:dyDescent="0.25">
      <c r="A121" s="424">
        <f t="shared" si="9"/>
        <v>103</v>
      </c>
      <c r="B121" s="409" t="str">
        <f>'[1]Под 6'!A106</f>
        <v>96</v>
      </c>
      <c r="C121" s="416" t="s">
        <v>262</v>
      </c>
      <c r="D121" s="411">
        <v>117.9</v>
      </c>
      <c r="E121" s="400">
        <f t="shared" si="7"/>
        <v>66.113165273877598</v>
      </c>
      <c r="F121" s="399">
        <v>5.05</v>
      </c>
      <c r="G121" s="412">
        <f t="shared" si="8"/>
        <v>333.87148463308188</v>
      </c>
    </row>
    <row r="122" spans="1:7" ht="15" x14ac:dyDescent="0.25">
      <c r="A122" s="424">
        <f t="shared" si="9"/>
        <v>104</v>
      </c>
      <c r="B122" s="409" t="str">
        <f>'[1]Под 6'!A107</f>
        <v>97</v>
      </c>
      <c r="C122" s="428" t="s">
        <v>384</v>
      </c>
      <c r="D122" s="411">
        <v>85</v>
      </c>
      <c r="E122" s="400">
        <f t="shared" ref="E122:E153" si="10">$E$4*D122/$A$5</f>
        <v>47.664283700420661</v>
      </c>
      <c r="F122" s="399">
        <v>5.05</v>
      </c>
      <c r="G122" s="412">
        <f t="shared" si="8"/>
        <v>240.70463268712433</v>
      </c>
    </row>
    <row r="123" spans="1:7" ht="15" x14ac:dyDescent="0.25">
      <c r="A123" s="424">
        <f t="shared" si="9"/>
        <v>105</v>
      </c>
      <c r="B123" s="409" t="str">
        <f>'[1]Под 6'!A108</f>
        <v>Л/ 98</v>
      </c>
      <c r="C123" s="416" t="s">
        <v>385</v>
      </c>
      <c r="D123" s="411">
        <v>82.7</v>
      </c>
      <c r="E123" s="400">
        <f t="shared" si="10"/>
        <v>46.374544259115154</v>
      </c>
      <c r="F123" s="399">
        <v>5.05</v>
      </c>
      <c r="G123" s="412">
        <f t="shared" si="8"/>
        <v>234.19144850853152</v>
      </c>
    </row>
    <row r="124" spans="1:7" ht="15" x14ac:dyDescent="0.25">
      <c r="A124" s="424">
        <f t="shared" si="9"/>
        <v>106</v>
      </c>
      <c r="B124" s="409" t="str">
        <f>'[1]Под 6'!A109</f>
        <v>99</v>
      </c>
      <c r="C124" s="426" t="s">
        <v>386</v>
      </c>
      <c r="D124" s="411">
        <v>44.6</v>
      </c>
      <c r="E124" s="400">
        <f t="shared" si="10"/>
        <v>25.009730035750131</v>
      </c>
      <c r="F124" s="399">
        <v>5.05</v>
      </c>
      <c r="G124" s="412">
        <f t="shared" si="8"/>
        <v>126.29913668053815</v>
      </c>
    </row>
    <row r="125" spans="1:7" ht="15" x14ac:dyDescent="0.25">
      <c r="A125" s="424">
        <f t="shared" si="9"/>
        <v>107</v>
      </c>
      <c r="B125" s="409" t="str">
        <f>'[1]Под 6'!A110</f>
        <v>100</v>
      </c>
      <c r="C125" s="429" t="s">
        <v>387</v>
      </c>
      <c r="D125" s="411">
        <v>46.5</v>
      </c>
      <c r="E125" s="400">
        <f t="shared" si="10"/>
        <v>26.07516696552424</v>
      </c>
      <c r="F125" s="399">
        <v>5.05</v>
      </c>
      <c r="G125" s="412">
        <f t="shared" si="8"/>
        <v>131.67959317589739</v>
      </c>
    </row>
    <row r="126" spans="1:7" ht="15" x14ac:dyDescent="0.25">
      <c r="A126" s="424">
        <f t="shared" si="9"/>
        <v>108</v>
      </c>
      <c r="B126" s="409" t="str">
        <f>'[1]Под 6'!A116</f>
        <v>101</v>
      </c>
      <c r="C126" s="397" t="s">
        <v>388</v>
      </c>
      <c r="D126" s="411">
        <f>107.8</f>
        <v>107.8</v>
      </c>
      <c r="E126" s="400">
        <f t="shared" si="10"/>
        <v>60.449526857709962</v>
      </c>
      <c r="F126" s="399">
        <v>5.05</v>
      </c>
      <c r="G126" s="412">
        <f t="shared" si="8"/>
        <v>305.27011063143527</v>
      </c>
    </row>
    <row r="127" spans="1:7" ht="15" x14ac:dyDescent="0.25">
      <c r="A127" s="424">
        <f t="shared" si="9"/>
        <v>109</v>
      </c>
      <c r="B127" s="409" t="str">
        <f>'[1]Под 6'!A117</f>
        <v>102</v>
      </c>
      <c r="C127" s="414" t="s">
        <v>389</v>
      </c>
      <c r="D127" s="411">
        <v>56.3</v>
      </c>
      <c r="E127" s="400">
        <f t="shared" si="10"/>
        <v>31.570578498043325</v>
      </c>
      <c r="F127" s="399">
        <v>5.05</v>
      </c>
      <c r="G127" s="412">
        <f t="shared" si="8"/>
        <v>159.43142141511879</v>
      </c>
    </row>
    <row r="128" spans="1:7" ht="15" x14ac:dyDescent="0.25">
      <c r="A128" s="424">
        <f t="shared" si="9"/>
        <v>110</v>
      </c>
      <c r="B128" s="409" t="str">
        <f>'[1]Под 6'!A118</f>
        <v>П/103</v>
      </c>
      <c r="C128" s="415" t="s">
        <v>390</v>
      </c>
      <c r="D128" s="411">
        <v>114.8</v>
      </c>
      <c r="E128" s="400">
        <f t="shared" si="10"/>
        <v>64.374820809509302</v>
      </c>
      <c r="F128" s="399">
        <v>5.05</v>
      </c>
      <c r="G128" s="412">
        <f t="shared" si="8"/>
        <v>325.09284508802199</v>
      </c>
    </row>
    <row r="129" spans="1:7" ht="15" x14ac:dyDescent="0.25">
      <c r="A129" s="424">
        <f t="shared" si="9"/>
        <v>111</v>
      </c>
      <c r="B129" s="409" t="str">
        <f>'[1]Под 6'!A119</f>
        <v>104</v>
      </c>
      <c r="C129" s="416" t="s">
        <v>391</v>
      </c>
      <c r="D129" s="411">
        <v>79.599999999999994</v>
      </c>
      <c r="E129" s="400">
        <f t="shared" si="10"/>
        <v>44.636199794746872</v>
      </c>
      <c r="F129" s="399">
        <v>5.05</v>
      </c>
      <c r="G129" s="412">
        <f t="shared" si="8"/>
        <v>225.41280896347169</v>
      </c>
    </row>
    <row r="130" spans="1:7" ht="15" x14ac:dyDescent="0.25">
      <c r="A130" s="424">
        <f t="shared" si="9"/>
        <v>112</v>
      </c>
      <c r="B130" s="409" t="str">
        <f>'[1]Под 6'!A120</f>
        <v>105</v>
      </c>
      <c r="C130" s="416" t="s">
        <v>392</v>
      </c>
      <c r="D130" s="411">
        <v>117.9</v>
      </c>
      <c r="E130" s="400">
        <f t="shared" si="10"/>
        <v>66.113165273877598</v>
      </c>
      <c r="F130" s="399">
        <v>5.05</v>
      </c>
      <c r="G130" s="412">
        <f t="shared" si="8"/>
        <v>333.87148463308188</v>
      </c>
    </row>
    <row r="131" spans="1:7" ht="15" x14ac:dyDescent="0.25">
      <c r="A131" s="424">
        <f t="shared" si="9"/>
        <v>113</v>
      </c>
      <c r="B131" s="409" t="str">
        <f>'[1]Под 6'!A121</f>
        <v>106</v>
      </c>
      <c r="C131" s="416" t="s">
        <v>393</v>
      </c>
      <c r="D131" s="411">
        <v>84.5</v>
      </c>
      <c r="E131" s="400">
        <f t="shared" si="10"/>
        <v>47.383905561006415</v>
      </c>
      <c r="F131" s="399">
        <v>5.05</v>
      </c>
      <c r="G131" s="412">
        <f t="shared" si="8"/>
        <v>239.28872308308237</v>
      </c>
    </row>
    <row r="132" spans="1:7" ht="15" x14ac:dyDescent="0.25">
      <c r="A132" s="424">
        <f t="shared" si="9"/>
        <v>114</v>
      </c>
      <c r="B132" s="409" t="str">
        <f>'[1]Под 6'!A122</f>
        <v>Л/107</v>
      </c>
      <c r="C132" s="423" t="s">
        <v>394</v>
      </c>
      <c r="D132" s="411">
        <v>82.1</v>
      </c>
      <c r="E132" s="400">
        <f t="shared" si="10"/>
        <v>46.038090491818068</v>
      </c>
      <c r="F132" s="399">
        <v>5.05</v>
      </c>
      <c r="G132" s="412">
        <f t="shared" si="8"/>
        <v>232.49235698368122</v>
      </c>
    </row>
    <row r="133" spans="1:7" ht="15" x14ac:dyDescent="0.25">
      <c r="A133" s="424">
        <f t="shared" si="9"/>
        <v>115</v>
      </c>
      <c r="B133" s="409" t="str">
        <f>'[1]Под 6'!A123</f>
        <v>108</v>
      </c>
      <c r="C133" s="416" t="s">
        <v>395</v>
      </c>
      <c r="D133" s="411">
        <v>44.3</v>
      </c>
      <c r="E133" s="400">
        <f t="shared" si="10"/>
        <v>24.841503152101588</v>
      </c>
      <c r="F133" s="399">
        <v>5.05</v>
      </c>
      <c r="G133" s="412">
        <f t="shared" si="8"/>
        <v>125.44959091811302</v>
      </c>
    </row>
    <row r="134" spans="1:7" ht="15" x14ac:dyDescent="0.25">
      <c r="A134" s="424">
        <f t="shared" si="9"/>
        <v>116</v>
      </c>
      <c r="B134" s="409" t="str">
        <f>'[1]Под 6'!A124</f>
        <v xml:space="preserve">109                          </v>
      </c>
      <c r="C134" s="415" t="s">
        <v>396</v>
      </c>
      <c r="D134" s="411">
        <v>45.3</v>
      </c>
      <c r="E134" s="400">
        <f t="shared" si="10"/>
        <v>25.402259430930066</v>
      </c>
      <c r="F134" s="399">
        <v>5.05</v>
      </c>
      <c r="G134" s="412">
        <f t="shared" si="8"/>
        <v>128.28141012619682</v>
      </c>
    </row>
    <row r="135" spans="1:7" ht="15" x14ac:dyDescent="0.25">
      <c r="A135" s="424">
        <f t="shared" si="9"/>
        <v>117</v>
      </c>
      <c r="B135" s="409" t="str">
        <f>'[1]Под 6'!A125</f>
        <v>110</v>
      </c>
      <c r="C135" s="415" t="s">
        <v>397</v>
      </c>
      <c r="D135" s="411">
        <v>106</v>
      </c>
      <c r="E135" s="400">
        <f t="shared" si="10"/>
        <v>59.440165555818702</v>
      </c>
      <c r="F135" s="399">
        <v>5.05</v>
      </c>
      <c r="G135" s="412">
        <f t="shared" si="8"/>
        <v>300.17283605688442</v>
      </c>
    </row>
    <row r="136" spans="1:7" ht="15" x14ac:dyDescent="0.25">
      <c r="A136" s="424">
        <f t="shared" si="9"/>
        <v>118</v>
      </c>
      <c r="B136" s="409" t="str">
        <f>'[1]Под 6'!A126</f>
        <v>111</v>
      </c>
      <c r="C136" s="416" t="s">
        <v>398</v>
      </c>
      <c r="D136" s="411">
        <v>55.6</v>
      </c>
      <c r="E136" s="400">
        <f t="shared" si="10"/>
        <v>31.178049102863394</v>
      </c>
      <c r="F136" s="399">
        <v>5.05</v>
      </c>
      <c r="G136" s="412">
        <f t="shared" si="8"/>
        <v>157.44914796946014</v>
      </c>
    </row>
    <row r="137" spans="1:7" ht="15" x14ac:dyDescent="0.25">
      <c r="A137" s="424">
        <f t="shared" si="9"/>
        <v>119</v>
      </c>
      <c r="B137" s="409" t="str">
        <f>'[1]Под 6'!A127</f>
        <v>П/112</v>
      </c>
      <c r="C137" s="416" t="s">
        <v>399</v>
      </c>
      <c r="D137" s="411">
        <v>100.4</v>
      </c>
      <c r="E137" s="400">
        <f t="shared" si="10"/>
        <v>56.299930394379224</v>
      </c>
      <c r="F137" s="399">
        <v>5.05</v>
      </c>
      <c r="G137" s="412">
        <f t="shared" si="8"/>
        <v>284.31464849161506</v>
      </c>
    </row>
    <row r="138" spans="1:7" ht="15" x14ac:dyDescent="0.25">
      <c r="A138" s="424">
        <f t="shared" si="9"/>
        <v>120</v>
      </c>
      <c r="B138" s="409" t="str">
        <f>'[1]Под 6'!A128</f>
        <v>113</v>
      </c>
      <c r="C138" s="416" t="s">
        <v>400</v>
      </c>
      <c r="D138" s="411">
        <v>79.5</v>
      </c>
      <c r="E138" s="400">
        <f t="shared" si="10"/>
        <v>44.580124166864024</v>
      </c>
      <c r="F138" s="399">
        <v>5.05</v>
      </c>
      <c r="G138" s="412">
        <f t="shared" si="8"/>
        <v>225.12962704266332</v>
      </c>
    </row>
    <row r="139" spans="1:7" ht="15" x14ac:dyDescent="0.25">
      <c r="A139" s="424">
        <f t="shared" si="9"/>
        <v>121</v>
      </c>
      <c r="B139" s="409" t="str">
        <f>'[1]Под 6'!A129</f>
        <v>114</v>
      </c>
      <c r="C139" s="397" t="s">
        <v>401</v>
      </c>
      <c r="D139" s="411">
        <v>115.8</v>
      </c>
      <c r="E139" s="400">
        <f t="shared" si="10"/>
        <v>64.93557708833778</v>
      </c>
      <c r="F139" s="399">
        <v>5.05</v>
      </c>
      <c r="G139" s="412">
        <f t="shared" si="8"/>
        <v>327.92466429610579</v>
      </c>
    </row>
    <row r="140" spans="1:7" ht="15" x14ac:dyDescent="0.25">
      <c r="A140" s="424">
        <f t="shared" si="9"/>
        <v>122</v>
      </c>
      <c r="B140" s="409" t="str">
        <f>'[1]Под 6'!A130</f>
        <v>115</v>
      </c>
      <c r="C140" s="397" t="s">
        <v>402</v>
      </c>
      <c r="D140" s="411">
        <v>84.1</v>
      </c>
      <c r="E140" s="400">
        <f t="shared" si="10"/>
        <v>47.159603049475024</v>
      </c>
      <c r="F140" s="399">
        <v>5.05</v>
      </c>
      <c r="G140" s="412">
        <f t="shared" si="8"/>
        <v>238.15599539984885</v>
      </c>
    </row>
    <row r="141" spans="1:7" ht="15" x14ac:dyDescent="0.25">
      <c r="A141" s="424">
        <f t="shared" si="9"/>
        <v>123</v>
      </c>
      <c r="B141" s="409" t="str">
        <f>'[1]Под 6'!A131</f>
        <v>Л/116</v>
      </c>
      <c r="C141" s="397" t="s">
        <v>403</v>
      </c>
      <c r="D141" s="411">
        <v>82.5</v>
      </c>
      <c r="E141" s="400">
        <f t="shared" si="10"/>
        <v>46.262393003349459</v>
      </c>
      <c r="F141" s="399">
        <v>5.05</v>
      </c>
      <c r="G141" s="412">
        <f t="shared" si="8"/>
        <v>233.62508466691474</v>
      </c>
    </row>
    <row r="142" spans="1:7" ht="15" x14ac:dyDescent="0.25">
      <c r="A142" s="424">
        <f t="shared" si="9"/>
        <v>124</v>
      </c>
      <c r="B142" s="409" t="str">
        <f>'[1]Под 6'!A132</f>
        <v>117</v>
      </c>
      <c r="C142" s="397" t="s">
        <v>404</v>
      </c>
      <c r="D142" s="411">
        <v>44.4</v>
      </c>
      <c r="E142" s="400">
        <f t="shared" si="10"/>
        <v>24.897578779984439</v>
      </c>
      <c r="F142" s="399">
        <v>5.05</v>
      </c>
      <c r="G142" s="412">
        <f t="shared" si="8"/>
        <v>125.73277283892141</v>
      </c>
    </row>
    <row r="143" spans="1:7" ht="15" x14ac:dyDescent="0.25">
      <c r="A143" s="424">
        <f t="shared" si="9"/>
        <v>125</v>
      </c>
      <c r="B143" s="409" t="str">
        <f>'[1]Под 6'!A133</f>
        <v>118</v>
      </c>
      <c r="C143" s="397" t="s">
        <v>405</v>
      </c>
      <c r="D143" s="411">
        <v>45.5</v>
      </c>
      <c r="E143" s="400">
        <f t="shared" si="10"/>
        <v>25.514410686695765</v>
      </c>
      <c r="F143" s="399">
        <v>5.05</v>
      </c>
      <c r="G143" s="412">
        <f t="shared" si="8"/>
        <v>128.84777396781359</v>
      </c>
    </row>
    <row r="144" spans="1:7" ht="15" x14ac:dyDescent="0.25">
      <c r="A144" s="424">
        <f t="shared" si="9"/>
        <v>126</v>
      </c>
      <c r="B144" s="409" t="str">
        <f>'[1]Под 6'!A134</f>
        <v>119</v>
      </c>
      <c r="C144" s="397" t="s">
        <v>406</v>
      </c>
      <c r="D144" s="411">
        <v>107.4</v>
      </c>
      <c r="E144" s="400">
        <f t="shared" si="10"/>
        <v>60.225224346178578</v>
      </c>
      <c r="F144" s="399">
        <v>5.05</v>
      </c>
      <c r="G144" s="412">
        <f t="shared" si="8"/>
        <v>304.13738294820183</v>
      </c>
    </row>
    <row r="145" spans="1:7" ht="15" x14ac:dyDescent="0.25">
      <c r="A145" s="424">
        <f t="shared" si="9"/>
        <v>127</v>
      </c>
      <c r="B145" s="409" t="str">
        <f>'[1]Под 6'!A135</f>
        <v>120</v>
      </c>
      <c r="C145" s="397" t="s">
        <v>407</v>
      </c>
      <c r="D145" s="411">
        <v>53.2</v>
      </c>
      <c r="E145" s="400">
        <f t="shared" si="10"/>
        <v>29.83223403367505</v>
      </c>
      <c r="F145" s="399">
        <v>5.05</v>
      </c>
      <c r="G145" s="412">
        <f t="shared" si="8"/>
        <v>150.65278187005899</v>
      </c>
    </row>
    <row r="146" spans="1:7" ht="15" x14ac:dyDescent="0.25">
      <c r="A146" s="424">
        <f t="shared" si="9"/>
        <v>128</v>
      </c>
      <c r="B146" s="409" t="str">
        <f>'[1]Под 6'!A136</f>
        <v>П/121</v>
      </c>
      <c r="C146" s="397" t="s">
        <v>408</v>
      </c>
      <c r="D146" s="411">
        <v>100</v>
      </c>
      <c r="E146" s="400">
        <f t="shared" si="10"/>
        <v>56.075627882847833</v>
      </c>
      <c r="F146" s="399">
        <v>5.05</v>
      </c>
      <c r="G146" s="412">
        <f t="shared" si="8"/>
        <v>283.18192080838156</v>
      </c>
    </row>
    <row r="147" spans="1:7" ht="15" x14ac:dyDescent="0.25">
      <c r="A147" s="424">
        <f t="shared" si="9"/>
        <v>129</v>
      </c>
      <c r="B147" s="409" t="str">
        <f>'[1]Под 6'!A137</f>
        <v>122</v>
      </c>
      <c r="C147" s="397" t="s">
        <v>409</v>
      </c>
      <c r="D147" s="411">
        <v>90.7</v>
      </c>
      <c r="E147" s="400">
        <f t="shared" si="10"/>
        <v>50.860594489742986</v>
      </c>
      <c r="F147" s="399">
        <v>5.05</v>
      </c>
      <c r="G147" s="412">
        <f t="shared" si="8"/>
        <v>256.84600217320207</v>
      </c>
    </row>
    <row r="148" spans="1:7" ht="15" x14ac:dyDescent="0.25">
      <c r="A148" s="424">
        <f t="shared" si="9"/>
        <v>130</v>
      </c>
      <c r="B148" s="409" t="str">
        <f>'[1]Под 6'!A138</f>
        <v>123</v>
      </c>
      <c r="C148" s="414" t="s">
        <v>410</v>
      </c>
      <c r="D148" s="411">
        <v>116.6</v>
      </c>
      <c r="E148" s="400">
        <f t="shared" si="10"/>
        <v>65.384182111400577</v>
      </c>
      <c r="F148" s="399">
        <v>5.05</v>
      </c>
      <c r="G148" s="412">
        <f t="shared" si="8"/>
        <v>330.1901196625729</v>
      </c>
    </row>
    <row r="149" spans="1:7" ht="15" x14ac:dyDescent="0.25">
      <c r="A149" s="424">
        <f t="shared" si="9"/>
        <v>131</v>
      </c>
      <c r="B149" s="409" t="str">
        <f>'[1]Под 6'!A139</f>
        <v>124</v>
      </c>
      <c r="C149" s="415" t="s">
        <v>411</v>
      </c>
      <c r="D149" s="411">
        <v>84.2</v>
      </c>
      <c r="E149" s="400">
        <f t="shared" si="10"/>
        <v>47.215678677357872</v>
      </c>
      <c r="F149" s="399">
        <v>5.05</v>
      </c>
      <c r="G149" s="412">
        <f t="shared" si="8"/>
        <v>238.43917732065725</v>
      </c>
    </row>
    <row r="150" spans="1:7" ht="15" x14ac:dyDescent="0.25">
      <c r="A150" s="424">
        <f t="shared" si="9"/>
        <v>132</v>
      </c>
      <c r="B150" s="409" t="str">
        <f>'[1]Под 6'!A140</f>
        <v>Л/125</v>
      </c>
      <c r="C150" s="416" t="s">
        <v>412</v>
      </c>
      <c r="D150" s="411">
        <f>81.7</f>
        <v>81.7</v>
      </c>
      <c r="E150" s="400">
        <f t="shared" si="10"/>
        <v>45.813787980286683</v>
      </c>
      <c r="F150" s="399">
        <v>5.05</v>
      </c>
      <c r="G150" s="412">
        <f t="shared" si="8"/>
        <v>231.35962930044775</v>
      </c>
    </row>
    <row r="151" spans="1:7" ht="15" x14ac:dyDescent="0.25">
      <c r="A151" s="424">
        <f t="shared" si="9"/>
        <v>133</v>
      </c>
      <c r="B151" s="409" t="str">
        <f>'[1]Под 6'!A141</f>
        <v>126</v>
      </c>
      <c r="C151" s="416" t="s">
        <v>413</v>
      </c>
      <c r="D151" s="411">
        <v>44.5</v>
      </c>
      <c r="E151" s="400">
        <f t="shared" si="10"/>
        <v>24.953654407867283</v>
      </c>
      <c r="F151" s="399">
        <v>5.05</v>
      </c>
      <c r="G151" s="412">
        <f t="shared" si="8"/>
        <v>126.01595475972978</v>
      </c>
    </row>
    <row r="152" spans="1:7" ht="15" x14ac:dyDescent="0.25">
      <c r="A152" s="424">
        <f t="shared" si="9"/>
        <v>134</v>
      </c>
      <c r="B152" s="409" t="str">
        <f>'[1]Под 6'!A142</f>
        <v>127</v>
      </c>
      <c r="C152" s="416" t="s">
        <v>414</v>
      </c>
      <c r="D152" s="411">
        <v>46</v>
      </c>
      <c r="E152" s="400">
        <f t="shared" si="10"/>
        <v>25.794788826110004</v>
      </c>
      <c r="F152" s="399">
        <v>5.05</v>
      </c>
      <c r="G152" s="412">
        <f t="shared" si="8"/>
        <v>130.26368357185552</v>
      </c>
    </row>
    <row r="153" spans="1:7" ht="15" x14ac:dyDescent="0.25">
      <c r="A153" s="424">
        <f t="shared" si="9"/>
        <v>135</v>
      </c>
      <c r="B153" s="409" t="str">
        <f>'[1]Под 6'!A143</f>
        <v>128</v>
      </c>
      <c r="C153" s="423" t="s">
        <v>415</v>
      </c>
      <c r="D153" s="411">
        <f>107.7</f>
        <v>107.7</v>
      </c>
      <c r="E153" s="400">
        <f t="shared" si="10"/>
        <v>60.393451229827107</v>
      </c>
      <c r="F153" s="399">
        <v>5.05</v>
      </c>
      <c r="G153" s="412">
        <f t="shared" si="8"/>
        <v>304.9869287106269</v>
      </c>
    </row>
    <row r="154" spans="1:7" ht="15" x14ac:dyDescent="0.25">
      <c r="A154" s="424">
        <f t="shared" si="9"/>
        <v>136</v>
      </c>
      <c r="B154" s="409" t="str">
        <f>'[1]Под 6'!A144</f>
        <v>129</v>
      </c>
      <c r="C154" s="416" t="s">
        <v>416</v>
      </c>
      <c r="D154" s="411">
        <v>54.1</v>
      </c>
      <c r="E154" s="400">
        <f t="shared" ref="E154:E185" si="11">$E$4*D154/$A$5</f>
        <v>30.336914684620677</v>
      </c>
      <c r="F154" s="399">
        <v>5.05</v>
      </c>
      <c r="G154" s="412">
        <f t="shared" si="8"/>
        <v>153.20141915733441</v>
      </c>
    </row>
    <row r="155" spans="1:7" ht="15" x14ac:dyDescent="0.25">
      <c r="A155" s="424">
        <f t="shared" si="9"/>
        <v>137</v>
      </c>
      <c r="B155" s="409" t="str">
        <f>'[1]Под 6'!A145</f>
        <v>П/130</v>
      </c>
      <c r="C155" s="415" t="s">
        <v>417</v>
      </c>
      <c r="D155" s="411">
        <v>102</v>
      </c>
      <c r="E155" s="400">
        <f t="shared" si="11"/>
        <v>57.197140440504782</v>
      </c>
      <c r="F155" s="399">
        <v>5.05</v>
      </c>
      <c r="G155" s="412">
        <f t="shared" ref="G155:G218" si="12">E155*F155</f>
        <v>288.84555922454916</v>
      </c>
    </row>
    <row r="156" spans="1:7" ht="15" x14ac:dyDescent="0.25">
      <c r="A156" s="424">
        <f t="shared" si="9"/>
        <v>138</v>
      </c>
      <c r="B156" s="409" t="str">
        <f>'[1]Под 6'!A146</f>
        <v>131</v>
      </c>
      <c r="C156" s="415" t="s">
        <v>418</v>
      </c>
      <c r="D156" s="411">
        <v>79.2</v>
      </c>
      <c r="E156" s="400">
        <f t="shared" si="11"/>
        <v>44.411897283215481</v>
      </c>
      <c r="F156" s="399">
        <v>5.05</v>
      </c>
      <c r="G156" s="412">
        <f t="shared" si="12"/>
        <v>224.28008128023816</v>
      </c>
    </row>
    <row r="157" spans="1:7" ht="15" x14ac:dyDescent="0.25">
      <c r="A157" s="424">
        <f t="shared" si="9"/>
        <v>139</v>
      </c>
      <c r="B157" s="409" t="str">
        <f>'[1]Под 6'!A147</f>
        <v>132</v>
      </c>
      <c r="C157" s="416" t="s">
        <v>419</v>
      </c>
      <c r="D157" s="411">
        <v>116.8</v>
      </c>
      <c r="E157" s="400">
        <f t="shared" si="11"/>
        <v>65.496333367166272</v>
      </c>
      <c r="F157" s="399">
        <v>5.05</v>
      </c>
      <c r="G157" s="412">
        <f t="shared" si="12"/>
        <v>330.75648350418965</v>
      </c>
    </row>
    <row r="158" spans="1:7" ht="15" x14ac:dyDescent="0.25">
      <c r="A158" s="424">
        <f t="shared" ref="A158:A221" si="13">A157+1</f>
        <v>140</v>
      </c>
      <c r="B158" s="409" t="str">
        <f>'[1]Под 6'!A148</f>
        <v>133</v>
      </c>
      <c r="C158" s="416" t="s">
        <v>420</v>
      </c>
      <c r="D158" s="411">
        <v>83.7</v>
      </c>
      <c r="E158" s="400">
        <f t="shared" si="11"/>
        <v>46.935300537943633</v>
      </c>
      <c r="F158" s="399">
        <v>5.05</v>
      </c>
      <c r="G158" s="412">
        <f t="shared" si="12"/>
        <v>237.02326771661532</v>
      </c>
    </row>
    <row r="159" spans="1:7" ht="15" x14ac:dyDescent="0.25">
      <c r="A159" s="424">
        <f t="shared" si="13"/>
        <v>141</v>
      </c>
      <c r="B159" s="409" t="str">
        <f>'[1]Под 6'!A149</f>
        <v>Л/134</v>
      </c>
      <c r="C159" s="416" t="s">
        <v>421</v>
      </c>
      <c r="D159" s="411">
        <v>81.7</v>
      </c>
      <c r="E159" s="400">
        <f t="shared" si="11"/>
        <v>45.813787980286683</v>
      </c>
      <c r="F159" s="399">
        <v>5.05</v>
      </c>
      <c r="G159" s="412">
        <f t="shared" si="12"/>
        <v>231.35962930044775</v>
      </c>
    </row>
    <row r="160" spans="1:7" ht="15" x14ac:dyDescent="0.25">
      <c r="A160" s="424">
        <f t="shared" si="13"/>
        <v>142</v>
      </c>
      <c r="B160" s="409" t="str">
        <f>'[1]Под 6'!A150</f>
        <v>135</v>
      </c>
      <c r="C160" s="397" t="s">
        <v>422</v>
      </c>
      <c r="D160" s="411">
        <v>44.7</v>
      </c>
      <c r="E160" s="400">
        <f t="shared" si="11"/>
        <v>25.065805663632979</v>
      </c>
      <c r="F160" s="399">
        <v>5.05</v>
      </c>
      <c r="G160" s="412">
        <f t="shared" si="12"/>
        <v>126.58231860134654</v>
      </c>
    </row>
    <row r="161" spans="1:7" ht="15" x14ac:dyDescent="0.25">
      <c r="A161" s="424">
        <f t="shared" si="13"/>
        <v>143</v>
      </c>
      <c r="B161" s="409" t="str">
        <f>'[1]Под 6'!A151</f>
        <v>136</v>
      </c>
      <c r="C161" s="397" t="s">
        <v>423</v>
      </c>
      <c r="D161" s="411">
        <v>46.2</v>
      </c>
      <c r="E161" s="400">
        <f t="shared" si="11"/>
        <v>25.906940081875696</v>
      </c>
      <c r="F161" s="399">
        <v>5.05</v>
      </c>
      <c r="G161" s="412">
        <f t="shared" si="12"/>
        <v>130.83004741347227</v>
      </c>
    </row>
    <row r="162" spans="1:7" ht="15" x14ac:dyDescent="0.25">
      <c r="A162" s="424">
        <f t="shared" si="13"/>
        <v>144</v>
      </c>
      <c r="B162" s="409" t="str">
        <f>'[1]Под 6'!A152</f>
        <v>137</v>
      </c>
      <c r="C162" s="397" t="s">
        <v>424</v>
      </c>
      <c r="D162" s="411">
        <v>107.1</v>
      </c>
      <c r="E162" s="400">
        <f t="shared" si="11"/>
        <v>60.056997462530028</v>
      </c>
      <c r="F162" s="399">
        <v>5.05</v>
      </c>
      <c r="G162" s="412">
        <f t="shared" si="12"/>
        <v>303.28783718577665</v>
      </c>
    </row>
    <row r="163" spans="1:7" ht="15" x14ac:dyDescent="0.25">
      <c r="A163" s="424">
        <f t="shared" si="13"/>
        <v>145</v>
      </c>
      <c r="B163" s="409" t="str">
        <f>'[1]Под 6'!A153</f>
        <v>138</v>
      </c>
      <c r="C163" s="397" t="s">
        <v>425</v>
      </c>
      <c r="D163" s="411">
        <v>53.2</v>
      </c>
      <c r="E163" s="400">
        <f t="shared" si="11"/>
        <v>29.83223403367505</v>
      </c>
      <c r="F163" s="399">
        <v>5.05</v>
      </c>
      <c r="G163" s="412">
        <f t="shared" si="12"/>
        <v>150.65278187005899</v>
      </c>
    </row>
    <row r="164" spans="1:7" ht="15" x14ac:dyDescent="0.25">
      <c r="A164" s="424">
        <f t="shared" si="13"/>
        <v>146</v>
      </c>
      <c r="B164" s="409" t="str">
        <f>'[1]Под 6'!A154</f>
        <v>П/139</v>
      </c>
      <c r="C164" s="397" t="s">
        <v>426</v>
      </c>
      <c r="D164" s="411">
        <v>116</v>
      </c>
      <c r="E164" s="400">
        <f t="shared" si="11"/>
        <v>65.04772834410349</v>
      </c>
      <c r="F164" s="399">
        <v>5.05</v>
      </c>
      <c r="G164" s="412">
        <f t="shared" si="12"/>
        <v>328.49102813772259</v>
      </c>
    </row>
    <row r="165" spans="1:7" ht="15" x14ac:dyDescent="0.25">
      <c r="A165" s="424">
        <f t="shared" si="13"/>
        <v>147</v>
      </c>
      <c r="B165" s="409" t="str">
        <f>'[1]Под 6'!A155</f>
        <v>140</v>
      </c>
      <c r="C165" s="397" t="s">
        <v>427</v>
      </c>
      <c r="D165" s="411">
        <v>90.4</v>
      </c>
      <c r="E165" s="400">
        <f t="shared" si="11"/>
        <v>50.692367606094443</v>
      </c>
      <c r="F165" s="399">
        <v>5.05</v>
      </c>
      <c r="G165" s="412">
        <f t="shared" si="12"/>
        <v>255.99645641077691</v>
      </c>
    </row>
    <row r="166" spans="1:7" ht="15" x14ac:dyDescent="0.25">
      <c r="A166" s="424">
        <f t="shared" si="13"/>
        <v>148</v>
      </c>
      <c r="B166" s="409" t="str">
        <f>'[1]Под 6'!A156</f>
        <v>141</v>
      </c>
      <c r="C166" s="397" t="s">
        <v>428</v>
      </c>
      <c r="D166" s="411">
        <v>119.7</v>
      </c>
      <c r="E166" s="400">
        <f t="shared" si="11"/>
        <v>67.122526575768859</v>
      </c>
      <c r="F166" s="399">
        <v>5.05</v>
      </c>
      <c r="G166" s="412">
        <f t="shared" si="12"/>
        <v>338.96875920763273</v>
      </c>
    </row>
    <row r="167" spans="1:7" ht="15" x14ac:dyDescent="0.25">
      <c r="A167" s="424">
        <f t="shared" si="13"/>
        <v>149</v>
      </c>
      <c r="B167" s="409" t="str">
        <f>'[1]Под 6'!A157</f>
        <v>142</v>
      </c>
      <c r="C167" s="397" t="s">
        <v>429</v>
      </c>
      <c r="D167" s="411">
        <f>85</f>
        <v>85</v>
      </c>
      <c r="E167" s="400">
        <f t="shared" si="11"/>
        <v>47.664283700420661</v>
      </c>
      <c r="F167" s="399">
        <v>5.05</v>
      </c>
      <c r="G167" s="412">
        <f t="shared" si="12"/>
        <v>240.70463268712433</v>
      </c>
    </row>
    <row r="168" spans="1:7" ht="15" x14ac:dyDescent="0.25">
      <c r="A168" s="424">
        <f t="shared" si="13"/>
        <v>150</v>
      </c>
      <c r="B168" s="409" t="str">
        <f>'[1]Под 6'!A158</f>
        <v>Л/143</v>
      </c>
      <c r="C168" s="397" t="s">
        <v>430</v>
      </c>
      <c r="D168" s="411">
        <v>83</v>
      </c>
      <c r="E168" s="400">
        <f t="shared" si="11"/>
        <v>46.542771142763698</v>
      </c>
      <c r="F168" s="399">
        <v>5.05</v>
      </c>
      <c r="G168" s="412">
        <f t="shared" si="12"/>
        <v>235.04099427095667</v>
      </c>
    </row>
    <row r="169" spans="1:7" ht="15" x14ac:dyDescent="0.25">
      <c r="A169" s="424">
        <f t="shared" si="13"/>
        <v>151</v>
      </c>
      <c r="B169" s="409" t="str">
        <f>'[1]Под 6'!A159</f>
        <v>144</v>
      </c>
      <c r="C169" s="414" t="s">
        <v>431</v>
      </c>
      <c r="D169" s="411">
        <v>45.8</v>
      </c>
      <c r="E169" s="400">
        <f t="shared" si="11"/>
        <v>25.682637570344305</v>
      </c>
      <c r="F169" s="399">
        <v>5.05</v>
      </c>
      <c r="G169" s="412">
        <f t="shared" si="12"/>
        <v>129.69731973023875</v>
      </c>
    </row>
    <row r="170" spans="1:7" ht="15" x14ac:dyDescent="0.25">
      <c r="A170" s="424">
        <f t="shared" si="13"/>
        <v>152</v>
      </c>
      <c r="B170" s="409" t="str">
        <f>'[1]Под 6'!A160</f>
        <v>145</v>
      </c>
      <c r="C170" s="415" t="s">
        <v>432</v>
      </c>
      <c r="D170" s="411">
        <v>47.6</v>
      </c>
      <c r="E170" s="400">
        <f t="shared" si="11"/>
        <v>26.691998872235565</v>
      </c>
      <c r="F170" s="399">
        <v>5.05</v>
      </c>
      <c r="G170" s="412">
        <f t="shared" si="12"/>
        <v>134.7945943047896</v>
      </c>
    </row>
    <row r="171" spans="1:7" ht="15" x14ac:dyDescent="0.25">
      <c r="A171" s="424">
        <f t="shared" si="13"/>
        <v>153</v>
      </c>
      <c r="B171" s="409" t="str">
        <f>'[1]Под 6'!A161</f>
        <v>146</v>
      </c>
      <c r="C171" s="416" t="s">
        <v>433</v>
      </c>
      <c r="D171" s="411">
        <v>113.1</v>
      </c>
      <c r="E171" s="400">
        <f t="shared" si="11"/>
        <v>63.421535135500896</v>
      </c>
      <c r="F171" s="399">
        <v>5.05</v>
      </c>
      <c r="G171" s="412">
        <f t="shared" si="12"/>
        <v>320.27875243427951</v>
      </c>
    </row>
    <row r="172" spans="1:7" ht="15" x14ac:dyDescent="0.25">
      <c r="A172" s="424">
        <f t="shared" si="13"/>
        <v>154</v>
      </c>
      <c r="B172" s="409" t="str">
        <f>'[1]Под 6'!A162</f>
        <v>147</v>
      </c>
      <c r="C172" s="416" t="s">
        <v>434</v>
      </c>
      <c r="D172" s="411">
        <v>57.4</v>
      </c>
      <c r="E172" s="400">
        <f t="shared" si="11"/>
        <v>32.187410404754651</v>
      </c>
      <c r="F172" s="399">
        <v>5.05</v>
      </c>
      <c r="G172" s="412">
        <f t="shared" si="12"/>
        <v>162.54642254401099</v>
      </c>
    </row>
    <row r="173" spans="1:7" ht="15" x14ac:dyDescent="0.25">
      <c r="A173" s="424">
        <f t="shared" si="13"/>
        <v>155</v>
      </c>
      <c r="B173" s="409" t="str">
        <f>'[1]Под 6'!A163</f>
        <v>П/148</v>
      </c>
      <c r="C173" s="416" t="s">
        <v>435</v>
      </c>
      <c r="D173" s="411">
        <f>101.9</f>
        <v>101.9</v>
      </c>
      <c r="E173" s="400">
        <f t="shared" si="11"/>
        <v>57.141064812621941</v>
      </c>
      <c r="F173" s="399">
        <v>5.05</v>
      </c>
      <c r="G173" s="412">
        <f t="shared" si="12"/>
        <v>288.56237730374079</v>
      </c>
    </row>
    <row r="174" spans="1:7" ht="15" x14ac:dyDescent="0.25">
      <c r="A174" s="424">
        <f t="shared" si="13"/>
        <v>156</v>
      </c>
      <c r="B174" s="409" t="str">
        <f>'[1]Под 6'!A164</f>
        <v>149</v>
      </c>
      <c r="C174" s="423" t="s">
        <v>436</v>
      </c>
      <c r="D174" s="411">
        <f>81.4</f>
        <v>81.400000000000006</v>
      </c>
      <c r="E174" s="400">
        <f t="shared" si="11"/>
        <v>45.64556109663814</v>
      </c>
      <c r="F174" s="399">
        <v>5.05</v>
      </c>
      <c r="G174" s="412">
        <f t="shared" si="12"/>
        <v>230.5100835380226</v>
      </c>
    </row>
    <row r="175" spans="1:7" ht="15" x14ac:dyDescent="0.25">
      <c r="A175" s="424">
        <f t="shared" si="13"/>
        <v>157</v>
      </c>
      <c r="B175" s="409" t="str">
        <f>'[1]Под 6'!A165</f>
        <v>150</v>
      </c>
      <c r="C175" s="416" t="s">
        <v>437</v>
      </c>
      <c r="D175" s="411">
        <v>121.7</v>
      </c>
      <c r="E175" s="400">
        <f t="shared" si="11"/>
        <v>68.244039133425815</v>
      </c>
      <c r="F175" s="399">
        <v>5.05</v>
      </c>
      <c r="G175" s="412">
        <f t="shared" si="12"/>
        <v>344.63239762380033</v>
      </c>
    </row>
    <row r="176" spans="1:7" ht="15" x14ac:dyDescent="0.25">
      <c r="A176" s="424">
        <f t="shared" si="13"/>
        <v>158</v>
      </c>
      <c r="B176" s="409" t="str">
        <f>'[1]Под 6'!A166</f>
        <v>151</v>
      </c>
      <c r="C176" s="410" t="s">
        <v>438</v>
      </c>
      <c r="D176" s="411">
        <v>85.5</v>
      </c>
      <c r="E176" s="400">
        <f t="shared" si="11"/>
        <v>47.9446618398349</v>
      </c>
      <c r="F176" s="399">
        <v>5.05</v>
      </c>
      <c r="G176" s="412">
        <f t="shared" si="12"/>
        <v>242.12054229116623</v>
      </c>
    </row>
    <row r="177" spans="1:7" ht="15" x14ac:dyDescent="0.25">
      <c r="A177" s="424">
        <f t="shared" si="13"/>
        <v>159</v>
      </c>
      <c r="B177" s="409" t="str">
        <f>'[1]Под 6'!A173</f>
        <v>Л/152</v>
      </c>
      <c r="C177" s="415" t="s">
        <v>439</v>
      </c>
      <c r="D177" s="411">
        <v>83.1</v>
      </c>
      <c r="E177" s="400">
        <f t="shared" si="11"/>
        <v>46.598846770646546</v>
      </c>
      <c r="F177" s="399">
        <v>5.05</v>
      </c>
      <c r="G177" s="412">
        <f t="shared" si="12"/>
        <v>235.32417619176505</v>
      </c>
    </row>
    <row r="178" spans="1:7" ht="15" x14ac:dyDescent="0.25">
      <c r="A178" s="424">
        <f t="shared" si="13"/>
        <v>160</v>
      </c>
      <c r="B178" s="409" t="str">
        <f>'[1]Под 6'!A174</f>
        <v>153</v>
      </c>
      <c r="C178" s="416" t="s">
        <v>440</v>
      </c>
      <c r="D178" s="411">
        <v>45.8</v>
      </c>
      <c r="E178" s="400">
        <f t="shared" si="11"/>
        <v>25.682637570344305</v>
      </c>
      <c r="F178" s="399">
        <v>5.05</v>
      </c>
      <c r="G178" s="412">
        <f t="shared" si="12"/>
        <v>129.69731973023875</v>
      </c>
    </row>
    <row r="179" spans="1:7" ht="15" x14ac:dyDescent="0.25">
      <c r="A179" s="424">
        <f t="shared" si="13"/>
        <v>161</v>
      </c>
      <c r="B179" s="409" t="str">
        <f>'[1]Под 6'!A175</f>
        <v>154</v>
      </c>
      <c r="C179" s="416" t="s">
        <v>441</v>
      </c>
      <c r="D179" s="411">
        <f>47.6</f>
        <v>47.6</v>
      </c>
      <c r="E179" s="400">
        <f t="shared" si="11"/>
        <v>26.691998872235565</v>
      </c>
      <c r="F179" s="399">
        <v>5.05</v>
      </c>
      <c r="G179" s="412">
        <f t="shared" si="12"/>
        <v>134.7945943047896</v>
      </c>
    </row>
    <row r="180" spans="1:7" ht="15" x14ac:dyDescent="0.25">
      <c r="A180" s="424">
        <f t="shared" si="13"/>
        <v>162</v>
      </c>
      <c r="B180" s="409" t="str">
        <f>'[1]Под 6'!A176</f>
        <v>155</v>
      </c>
      <c r="C180" s="423" t="s">
        <v>442</v>
      </c>
      <c r="D180" s="411">
        <v>113</v>
      </c>
      <c r="E180" s="400">
        <f t="shared" si="11"/>
        <v>63.365459507618048</v>
      </c>
      <c r="F180" s="399">
        <v>5.05</v>
      </c>
      <c r="G180" s="412">
        <f t="shared" si="12"/>
        <v>319.99557051347114</v>
      </c>
    </row>
    <row r="181" spans="1:7" ht="15" x14ac:dyDescent="0.25">
      <c r="A181" s="424">
        <f t="shared" si="13"/>
        <v>163</v>
      </c>
      <c r="B181" s="409" t="str">
        <f>'[1]Под 6'!A177</f>
        <v>156</v>
      </c>
      <c r="C181" s="397" t="s">
        <v>443</v>
      </c>
      <c r="D181" s="411">
        <v>57</v>
      </c>
      <c r="E181" s="400">
        <f t="shared" si="11"/>
        <v>31.96310789322326</v>
      </c>
      <c r="F181" s="399">
        <v>5.05</v>
      </c>
      <c r="G181" s="412">
        <f t="shared" si="12"/>
        <v>161.41369486077747</v>
      </c>
    </row>
    <row r="182" spans="1:7" ht="15" x14ac:dyDescent="0.25">
      <c r="A182" s="424">
        <f t="shared" si="13"/>
        <v>164</v>
      </c>
      <c r="B182" s="409" t="str">
        <f>'[1]Под 6'!A178</f>
        <v>П/157</v>
      </c>
      <c r="C182" s="397" t="s">
        <v>444</v>
      </c>
      <c r="D182" s="411">
        <v>100.1</v>
      </c>
      <c r="E182" s="400">
        <f t="shared" si="11"/>
        <v>56.131703510730674</v>
      </c>
      <c r="F182" s="399">
        <v>5.05</v>
      </c>
      <c r="G182" s="412">
        <f t="shared" si="12"/>
        <v>283.46510272918988</v>
      </c>
    </row>
    <row r="183" spans="1:7" ht="15" x14ac:dyDescent="0.25">
      <c r="A183" s="424">
        <f t="shared" si="13"/>
        <v>165</v>
      </c>
      <c r="B183" s="409" t="str">
        <f>'[1]Под 6'!A179</f>
        <v>158</v>
      </c>
      <c r="C183" s="397" t="s">
        <v>445</v>
      </c>
      <c r="D183" s="411">
        <v>80.599999999999994</v>
      </c>
      <c r="E183" s="400">
        <f t="shared" si="11"/>
        <v>45.19695607357535</v>
      </c>
      <c r="F183" s="399">
        <v>5.05</v>
      </c>
      <c r="G183" s="412">
        <f t="shared" si="12"/>
        <v>228.24462817155552</v>
      </c>
    </row>
    <row r="184" spans="1:7" ht="15" x14ac:dyDescent="0.25">
      <c r="A184" s="424">
        <f t="shared" si="13"/>
        <v>166</v>
      </c>
      <c r="B184" s="409" t="str">
        <f>'[1]Под 6'!A180</f>
        <v>159</v>
      </c>
      <c r="C184" s="397" t="s">
        <v>446</v>
      </c>
      <c r="D184" s="411">
        <v>120.9</v>
      </c>
      <c r="E184" s="400">
        <f t="shared" si="11"/>
        <v>67.795434110363033</v>
      </c>
      <c r="F184" s="399">
        <v>5.05</v>
      </c>
      <c r="G184" s="412">
        <f t="shared" si="12"/>
        <v>342.36694225733328</v>
      </c>
    </row>
    <row r="185" spans="1:7" ht="15" x14ac:dyDescent="0.25">
      <c r="A185" s="424">
        <f t="shared" si="13"/>
        <v>167</v>
      </c>
      <c r="B185" s="409" t="str">
        <f>'[1]Под 6'!A181</f>
        <v>160</v>
      </c>
      <c r="C185" s="397" t="s">
        <v>447</v>
      </c>
      <c r="D185" s="411">
        <v>85.1</v>
      </c>
      <c r="E185" s="400">
        <f t="shared" si="11"/>
        <v>47.720359328303502</v>
      </c>
      <c r="F185" s="399">
        <v>5.05</v>
      </c>
      <c r="G185" s="412">
        <f t="shared" si="12"/>
        <v>240.98781460793268</v>
      </c>
    </row>
    <row r="186" spans="1:7" ht="15" x14ac:dyDescent="0.25">
      <c r="A186" s="424">
        <f t="shared" si="13"/>
        <v>168</v>
      </c>
      <c r="B186" s="409" t="str">
        <f>'[1]Под 6'!A182</f>
        <v>Л/161</v>
      </c>
      <c r="C186" s="397" t="s">
        <v>448</v>
      </c>
      <c r="D186" s="411">
        <v>84</v>
      </c>
      <c r="E186" s="400">
        <f t="shared" ref="E186:E217" si="14">$E$4*D186/$A$5</f>
        <v>47.103527421592176</v>
      </c>
      <c r="F186" s="399">
        <v>5.05</v>
      </c>
      <c r="G186" s="412">
        <f t="shared" si="12"/>
        <v>237.87281347904047</v>
      </c>
    </row>
    <row r="187" spans="1:7" ht="15" x14ac:dyDescent="0.25">
      <c r="A187" s="424">
        <f t="shared" si="13"/>
        <v>169</v>
      </c>
      <c r="B187" s="409" t="str">
        <f>'[1]Под 6'!A183</f>
        <v>162</v>
      </c>
      <c r="C187" s="397" t="s">
        <v>449</v>
      </c>
      <c r="D187" s="411">
        <v>45.7</v>
      </c>
      <c r="E187" s="400">
        <f t="shared" si="14"/>
        <v>25.626561942461461</v>
      </c>
      <c r="F187" s="399">
        <v>5.05</v>
      </c>
      <c r="G187" s="412">
        <f t="shared" si="12"/>
        <v>129.41413780943037</v>
      </c>
    </row>
    <row r="188" spans="1:7" ht="15" x14ac:dyDescent="0.25">
      <c r="A188" s="424">
        <f t="shared" si="13"/>
        <v>170</v>
      </c>
      <c r="B188" s="409" t="str">
        <f>'[1]Под 6'!A184</f>
        <v>163</v>
      </c>
      <c r="C188" s="397" t="s">
        <v>450</v>
      </c>
      <c r="D188" s="411">
        <v>49.2</v>
      </c>
      <c r="E188" s="400">
        <f t="shared" si="14"/>
        <v>27.58920891836113</v>
      </c>
      <c r="F188" s="399">
        <v>5.05</v>
      </c>
      <c r="G188" s="412">
        <f t="shared" si="12"/>
        <v>139.3255050377237</v>
      </c>
    </row>
    <row r="189" spans="1:7" ht="15" x14ac:dyDescent="0.25">
      <c r="A189" s="424">
        <f t="shared" si="13"/>
        <v>171</v>
      </c>
      <c r="B189" s="409" t="str">
        <f>'[1]Под 6'!A185</f>
        <v>164</v>
      </c>
      <c r="C189" s="397" t="s">
        <v>451</v>
      </c>
      <c r="D189" s="411">
        <v>111.7</v>
      </c>
      <c r="E189" s="400">
        <f t="shared" si="14"/>
        <v>62.636476345141027</v>
      </c>
      <c r="F189" s="399">
        <v>5.05</v>
      </c>
      <c r="G189" s="412">
        <f t="shared" si="12"/>
        <v>316.31420554296216</v>
      </c>
    </row>
    <row r="190" spans="1:7" ht="15" x14ac:dyDescent="0.25">
      <c r="A190" s="424">
        <f t="shared" si="13"/>
        <v>172</v>
      </c>
      <c r="B190" s="409" t="str">
        <f>'[1]Под 6'!A186</f>
        <v>165</v>
      </c>
      <c r="C190" s="414" t="s">
        <v>452</v>
      </c>
      <c r="D190" s="411">
        <v>57.9</v>
      </c>
      <c r="E190" s="400">
        <f t="shared" si="14"/>
        <v>32.46778854416889</v>
      </c>
      <c r="F190" s="399">
        <v>5.05</v>
      </c>
      <c r="G190" s="412">
        <f t="shared" si="12"/>
        <v>163.96233214805289</v>
      </c>
    </row>
    <row r="191" spans="1:7" ht="15" x14ac:dyDescent="0.25">
      <c r="A191" s="424">
        <f t="shared" si="13"/>
        <v>173</v>
      </c>
      <c r="B191" s="409" t="str">
        <f>'[1]Под 6'!A187</f>
        <v>П/166</v>
      </c>
      <c r="C191" s="415" t="s">
        <v>430</v>
      </c>
      <c r="D191" s="411">
        <v>104</v>
      </c>
      <c r="E191" s="400">
        <f t="shared" si="14"/>
        <v>58.318652998161745</v>
      </c>
      <c r="F191" s="399">
        <v>5.05</v>
      </c>
      <c r="G191" s="412">
        <f t="shared" si="12"/>
        <v>294.50919764071682</v>
      </c>
    </row>
    <row r="192" spans="1:7" ht="15" x14ac:dyDescent="0.25">
      <c r="A192" s="424">
        <f t="shared" si="13"/>
        <v>174</v>
      </c>
      <c r="B192" s="409" t="str">
        <f>'[1]Под 6'!A188</f>
        <v>167</v>
      </c>
      <c r="C192" s="416" t="s">
        <v>453</v>
      </c>
      <c r="D192" s="411">
        <v>91.8</v>
      </c>
      <c r="E192" s="400">
        <f t="shared" si="14"/>
        <v>51.477426396454312</v>
      </c>
      <c r="F192" s="399">
        <v>5.05</v>
      </c>
      <c r="G192" s="412">
        <f t="shared" si="12"/>
        <v>259.96100330209424</v>
      </c>
    </row>
    <row r="193" spans="1:7" ht="15" x14ac:dyDescent="0.25">
      <c r="A193" s="424">
        <f t="shared" si="13"/>
        <v>175</v>
      </c>
      <c r="B193" s="409" t="str">
        <f>'[1]Под 6'!A189</f>
        <v>168</v>
      </c>
      <c r="C193" s="416" t="s">
        <v>446</v>
      </c>
      <c r="D193" s="411">
        <v>124.1</v>
      </c>
      <c r="E193" s="400">
        <f t="shared" si="14"/>
        <v>69.589854202614148</v>
      </c>
      <c r="F193" s="399">
        <v>5.05</v>
      </c>
      <c r="G193" s="412">
        <f t="shared" si="12"/>
        <v>351.42876372320143</v>
      </c>
    </row>
    <row r="194" spans="1:7" ht="15" x14ac:dyDescent="0.25">
      <c r="A194" s="424">
        <f t="shared" si="13"/>
        <v>176</v>
      </c>
      <c r="B194" s="409" t="str">
        <f>'[1]Под 6'!A190</f>
        <v>169</v>
      </c>
      <c r="C194" s="416" t="s">
        <v>454</v>
      </c>
      <c r="D194" s="411">
        <v>85</v>
      </c>
      <c r="E194" s="400">
        <f t="shared" si="14"/>
        <v>47.664283700420661</v>
      </c>
      <c r="F194" s="399">
        <v>5.05</v>
      </c>
      <c r="G194" s="412">
        <f t="shared" si="12"/>
        <v>240.70463268712433</v>
      </c>
    </row>
    <row r="195" spans="1:7" ht="15" x14ac:dyDescent="0.25">
      <c r="A195" s="424">
        <f t="shared" si="13"/>
        <v>177</v>
      </c>
      <c r="B195" s="409" t="str">
        <f>'[1]Под 6'!A191</f>
        <v>Л/170</v>
      </c>
      <c r="C195" s="423" t="s">
        <v>455</v>
      </c>
      <c r="D195" s="411">
        <v>96.2</v>
      </c>
      <c r="E195" s="400">
        <f t="shared" si="14"/>
        <v>53.944754023299616</v>
      </c>
      <c r="F195" s="399">
        <v>5.05</v>
      </c>
      <c r="G195" s="412">
        <f t="shared" si="12"/>
        <v>272.42100781766305</v>
      </c>
    </row>
    <row r="196" spans="1:7" ht="15" x14ac:dyDescent="0.25">
      <c r="A196" s="424">
        <f t="shared" si="13"/>
        <v>178</v>
      </c>
      <c r="B196" s="409" t="str">
        <f>'[1]Под 6'!A192</f>
        <v>171</v>
      </c>
      <c r="C196" s="416" t="s">
        <v>456</v>
      </c>
      <c r="D196" s="411">
        <v>46.1</v>
      </c>
      <c r="E196" s="400">
        <f t="shared" si="14"/>
        <v>25.850864453992848</v>
      </c>
      <c r="F196" s="399">
        <v>5.05</v>
      </c>
      <c r="G196" s="412">
        <f t="shared" si="12"/>
        <v>130.54686549266387</v>
      </c>
    </row>
    <row r="197" spans="1:7" ht="15" x14ac:dyDescent="0.25">
      <c r="A197" s="424">
        <f t="shared" si="13"/>
        <v>179</v>
      </c>
      <c r="B197" s="409" t="str">
        <f>'[1]Под 6'!A193</f>
        <v>172</v>
      </c>
      <c r="C197" s="415" t="s">
        <v>457</v>
      </c>
      <c r="D197" s="411">
        <f>47.4</f>
        <v>47.4</v>
      </c>
      <c r="E197" s="400">
        <f t="shared" si="14"/>
        <v>26.579847616469873</v>
      </c>
      <c r="F197" s="399">
        <v>5.05</v>
      </c>
      <c r="G197" s="412">
        <f t="shared" si="12"/>
        <v>134.22823046317285</v>
      </c>
    </row>
    <row r="198" spans="1:7" ht="15" x14ac:dyDescent="0.25">
      <c r="A198" s="424">
        <f t="shared" si="13"/>
        <v>180</v>
      </c>
      <c r="B198" s="409" t="str">
        <f>'[1]Под 6'!A194</f>
        <v>173</v>
      </c>
      <c r="C198" s="415" t="s">
        <v>458</v>
      </c>
      <c r="D198" s="411">
        <v>112.6</v>
      </c>
      <c r="E198" s="400">
        <f t="shared" si="14"/>
        <v>63.14115699608665</v>
      </c>
      <c r="F198" s="399">
        <v>5.05</v>
      </c>
      <c r="G198" s="412">
        <f t="shared" si="12"/>
        <v>318.86284283023758</v>
      </c>
    </row>
    <row r="199" spans="1:7" ht="15" x14ac:dyDescent="0.25">
      <c r="A199" s="424">
        <f t="shared" si="13"/>
        <v>181</v>
      </c>
      <c r="B199" s="409" t="str">
        <f>'[1]Под 6'!A195</f>
        <v>174</v>
      </c>
      <c r="C199" s="416" t="s">
        <v>459</v>
      </c>
      <c r="D199" s="411">
        <v>57.2</v>
      </c>
      <c r="E199" s="400">
        <f t="shared" si="14"/>
        <v>32.075259148988962</v>
      </c>
      <c r="F199" s="399">
        <v>5.05</v>
      </c>
      <c r="G199" s="412">
        <f t="shared" si="12"/>
        <v>161.98005870239425</v>
      </c>
    </row>
    <row r="200" spans="1:7" ht="15" x14ac:dyDescent="0.25">
      <c r="A200" s="424">
        <f t="shared" si="13"/>
        <v>182</v>
      </c>
      <c r="B200" s="409" t="str">
        <f>'[1]Под 6'!A196</f>
        <v>П/175</v>
      </c>
      <c r="C200" s="416" t="s">
        <v>460</v>
      </c>
      <c r="D200" s="411">
        <v>117.5</v>
      </c>
      <c r="E200" s="400">
        <f t="shared" si="14"/>
        <v>65.888862762346193</v>
      </c>
      <c r="F200" s="399">
        <v>5.05</v>
      </c>
      <c r="G200" s="412">
        <f t="shared" si="12"/>
        <v>332.73875694984827</v>
      </c>
    </row>
    <row r="201" spans="1:7" ht="15" x14ac:dyDescent="0.25">
      <c r="A201" s="424">
        <f t="shared" si="13"/>
        <v>183</v>
      </c>
      <c r="B201" s="409" t="str">
        <f>'[1]Под 6'!A197</f>
        <v>176</v>
      </c>
      <c r="C201" s="416" t="s">
        <v>461</v>
      </c>
      <c r="D201" s="411">
        <v>81.099999999999994</v>
      </c>
      <c r="E201" s="400">
        <f t="shared" si="14"/>
        <v>45.477334212989589</v>
      </c>
      <c r="F201" s="399">
        <v>5.05</v>
      </c>
      <c r="G201" s="412">
        <f t="shared" si="12"/>
        <v>229.66053777559742</v>
      </c>
    </row>
    <row r="202" spans="1:7" ht="15" x14ac:dyDescent="0.25">
      <c r="A202" s="424">
        <f t="shared" si="13"/>
        <v>184</v>
      </c>
      <c r="B202" s="409" t="str">
        <f>'[1]Под 6'!A198</f>
        <v>177</v>
      </c>
      <c r="C202" s="876" t="s">
        <v>462</v>
      </c>
      <c r="D202" s="411">
        <f>214.1/2</f>
        <v>107.05</v>
      </c>
      <c r="E202" s="400">
        <f t="shared" si="14"/>
        <v>60.028959648588604</v>
      </c>
      <c r="F202" s="399">
        <v>5.05</v>
      </c>
      <c r="G202" s="412">
        <f t="shared" si="12"/>
        <v>303.14624622537247</v>
      </c>
    </row>
    <row r="203" spans="1:7" ht="15" x14ac:dyDescent="0.25">
      <c r="A203" s="424">
        <f t="shared" si="13"/>
        <v>185</v>
      </c>
      <c r="B203" s="409" t="str">
        <f>'[1]Под 6'!A199</f>
        <v>177а</v>
      </c>
      <c r="C203" s="876"/>
      <c r="D203" s="411">
        <f>214.1/2</f>
        <v>107.05</v>
      </c>
      <c r="E203" s="400">
        <f t="shared" si="14"/>
        <v>60.028959648588604</v>
      </c>
      <c r="F203" s="399">
        <v>5.05</v>
      </c>
      <c r="G203" s="412">
        <f t="shared" si="12"/>
        <v>303.14624622537247</v>
      </c>
    </row>
    <row r="204" spans="1:7" ht="15" x14ac:dyDescent="0.25">
      <c r="A204" s="424">
        <f t="shared" si="13"/>
        <v>186</v>
      </c>
      <c r="B204" s="409" t="str">
        <f>'[1]Под 6'!A200</f>
        <v>Л/178</v>
      </c>
      <c r="C204" s="397" t="s">
        <v>463</v>
      </c>
      <c r="D204" s="411">
        <v>85.5</v>
      </c>
      <c r="E204" s="400">
        <f t="shared" si="14"/>
        <v>47.9446618398349</v>
      </c>
      <c r="F204" s="399">
        <v>5.05</v>
      </c>
      <c r="G204" s="412">
        <f t="shared" si="12"/>
        <v>242.12054229116623</v>
      </c>
    </row>
    <row r="205" spans="1:7" ht="15" x14ac:dyDescent="0.25">
      <c r="A205" s="424">
        <f t="shared" si="13"/>
        <v>187</v>
      </c>
      <c r="B205" s="409" t="str">
        <f>'[1]Под 6'!A201</f>
        <v>179</v>
      </c>
      <c r="C205" s="397" t="s">
        <v>464</v>
      </c>
      <c r="D205" s="411">
        <v>45.7</v>
      </c>
      <c r="E205" s="400">
        <f t="shared" si="14"/>
        <v>25.626561942461461</v>
      </c>
      <c r="F205" s="399">
        <v>5.05</v>
      </c>
      <c r="G205" s="412">
        <f t="shared" si="12"/>
        <v>129.41413780943037</v>
      </c>
    </row>
    <row r="206" spans="1:7" ht="15" x14ac:dyDescent="0.25">
      <c r="A206" s="424">
        <f t="shared" si="13"/>
        <v>188</v>
      </c>
      <c r="B206" s="409" t="str">
        <f>'[1]Под 6'!A202</f>
        <v>180</v>
      </c>
      <c r="C206" s="397" t="s">
        <v>465</v>
      </c>
      <c r="D206" s="411">
        <v>47.3</v>
      </c>
      <c r="E206" s="400">
        <f t="shared" si="14"/>
        <v>26.523771988587022</v>
      </c>
      <c r="F206" s="399">
        <v>5.05</v>
      </c>
      <c r="G206" s="412">
        <f t="shared" si="12"/>
        <v>133.94504854236445</v>
      </c>
    </row>
    <row r="207" spans="1:7" ht="15" x14ac:dyDescent="0.25">
      <c r="A207" s="424">
        <f t="shared" si="13"/>
        <v>189</v>
      </c>
      <c r="B207" s="409" t="str">
        <f>'[1]Под 6'!A203</f>
        <v>181</v>
      </c>
      <c r="C207" s="397" t="s">
        <v>466</v>
      </c>
      <c r="D207" s="411">
        <v>111.5</v>
      </c>
      <c r="E207" s="400">
        <f t="shared" si="14"/>
        <v>62.524325089375331</v>
      </c>
      <c r="F207" s="399">
        <v>5.05</v>
      </c>
      <c r="G207" s="412">
        <f t="shared" si="12"/>
        <v>315.74784170134541</v>
      </c>
    </row>
    <row r="208" spans="1:7" ht="15" x14ac:dyDescent="0.25">
      <c r="A208" s="424">
        <f t="shared" si="13"/>
        <v>190</v>
      </c>
      <c r="B208" s="409" t="str">
        <f>'[1]Под 6'!A204</f>
        <v>182</v>
      </c>
      <c r="C208" s="397" t="s">
        <v>467</v>
      </c>
      <c r="D208" s="411">
        <v>57.7</v>
      </c>
      <c r="E208" s="400">
        <f t="shared" si="14"/>
        <v>32.355637288403202</v>
      </c>
      <c r="F208" s="399">
        <v>5.05</v>
      </c>
      <c r="G208" s="412">
        <f t="shared" si="12"/>
        <v>163.39596830643617</v>
      </c>
    </row>
    <row r="209" spans="1:7" ht="15" x14ac:dyDescent="0.25">
      <c r="A209" s="424">
        <f t="shared" si="13"/>
        <v>191</v>
      </c>
      <c r="B209" s="409" t="str">
        <f>'[1]Под 6'!A205</f>
        <v>П/183</v>
      </c>
      <c r="C209" s="423" t="s">
        <v>468</v>
      </c>
      <c r="D209" s="411">
        <v>115.8</v>
      </c>
      <c r="E209" s="400">
        <f t="shared" si="14"/>
        <v>64.93557708833778</v>
      </c>
      <c r="F209" s="399">
        <v>5.05</v>
      </c>
      <c r="G209" s="412">
        <f t="shared" si="12"/>
        <v>327.92466429610579</v>
      </c>
    </row>
    <row r="210" spans="1:7" ht="15" x14ac:dyDescent="0.25">
      <c r="A210" s="424">
        <f t="shared" si="13"/>
        <v>192</v>
      </c>
      <c r="B210" s="409" t="str">
        <f>'[1]Под 6'!A206</f>
        <v>184</v>
      </c>
      <c r="C210" s="397" t="s">
        <v>469</v>
      </c>
      <c r="D210" s="411">
        <v>79.900000000000006</v>
      </c>
      <c r="E210" s="400">
        <f t="shared" si="14"/>
        <v>44.804426678395423</v>
      </c>
      <c r="F210" s="399">
        <v>5.05</v>
      </c>
      <c r="G210" s="412">
        <f t="shared" si="12"/>
        <v>226.26235472589687</v>
      </c>
    </row>
    <row r="211" spans="1:7" ht="15" x14ac:dyDescent="0.25">
      <c r="A211" s="424">
        <f t="shared" si="13"/>
        <v>193</v>
      </c>
      <c r="B211" s="409" t="str">
        <f>'[1]Под 6'!A207</f>
        <v>185</v>
      </c>
      <c r="C211" s="397" t="s">
        <v>470</v>
      </c>
      <c r="D211" s="411">
        <v>124.5</v>
      </c>
      <c r="E211" s="400">
        <f t="shared" si="14"/>
        <v>69.814156714145554</v>
      </c>
      <c r="F211" s="399">
        <v>5.05</v>
      </c>
      <c r="G211" s="412">
        <f t="shared" si="12"/>
        <v>352.56149140643504</v>
      </c>
    </row>
    <row r="212" spans="1:7" ht="15" x14ac:dyDescent="0.25">
      <c r="A212" s="424">
        <f t="shared" si="13"/>
        <v>194</v>
      </c>
      <c r="B212" s="409" t="str">
        <f>'[1]Под 6'!A208</f>
        <v>186</v>
      </c>
      <c r="C212" s="397" t="s">
        <v>471</v>
      </c>
      <c r="D212" s="411">
        <v>85.9</v>
      </c>
      <c r="E212" s="400">
        <f t="shared" si="14"/>
        <v>48.168964351366284</v>
      </c>
      <c r="F212" s="399">
        <v>5.05</v>
      </c>
      <c r="G212" s="412">
        <f t="shared" si="12"/>
        <v>243.25326997439973</v>
      </c>
    </row>
    <row r="213" spans="1:7" ht="15" x14ac:dyDescent="0.25">
      <c r="A213" s="424">
        <f t="shared" si="13"/>
        <v>195</v>
      </c>
      <c r="B213" s="409" t="str">
        <f>'[1]Под 6'!A209</f>
        <v>Л/187</v>
      </c>
      <c r="C213" s="397" t="s">
        <v>472</v>
      </c>
      <c r="D213" s="411">
        <v>84.6</v>
      </c>
      <c r="E213" s="400">
        <f t="shared" si="14"/>
        <v>47.439981188889263</v>
      </c>
      <c r="F213" s="399">
        <v>5.05</v>
      </c>
      <c r="G213" s="412">
        <f t="shared" si="12"/>
        <v>239.57190500389078</v>
      </c>
    </row>
    <row r="214" spans="1:7" ht="15" x14ac:dyDescent="0.25">
      <c r="A214" s="424">
        <f t="shared" si="13"/>
        <v>196</v>
      </c>
      <c r="B214" s="409" t="str">
        <f>'[1]Под 6'!A210</f>
        <v>188</v>
      </c>
      <c r="C214" s="397" t="s">
        <v>431</v>
      </c>
      <c r="D214" s="411">
        <v>44.8</v>
      </c>
      <c r="E214" s="400">
        <f t="shared" si="14"/>
        <v>25.121881291515823</v>
      </c>
      <c r="F214" s="399">
        <v>5.05</v>
      </c>
      <c r="G214" s="412">
        <f t="shared" si="12"/>
        <v>126.8655005221549</v>
      </c>
    </row>
    <row r="215" spans="1:7" ht="15" x14ac:dyDescent="0.25">
      <c r="A215" s="424">
        <f t="shared" si="13"/>
        <v>197</v>
      </c>
      <c r="B215" s="409" t="str">
        <f>'[1]Под 6'!A211</f>
        <v>189</v>
      </c>
      <c r="C215" s="414" t="s">
        <v>473</v>
      </c>
      <c r="D215" s="411">
        <v>45.8</v>
      </c>
      <c r="E215" s="400">
        <f t="shared" si="14"/>
        <v>25.682637570344305</v>
      </c>
      <c r="F215" s="399">
        <v>5.05</v>
      </c>
      <c r="G215" s="412">
        <f t="shared" si="12"/>
        <v>129.69731973023875</v>
      </c>
    </row>
    <row r="216" spans="1:7" ht="15" x14ac:dyDescent="0.25">
      <c r="A216" s="424">
        <f t="shared" si="13"/>
        <v>198</v>
      </c>
      <c r="B216" s="409" t="str">
        <f>'[1]Под 6'!A212</f>
        <v>190</v>
      </c>
      <c r="C216" s="415" t="s">
        <v>474</v>
      </c>
      <c r="D216" s="411">
        <v>112.7</v>
      </c>
      <c r="E216" s="400">
        <f t="shared" si="14"/>
        <v>63.197232623969505</v>
      </c>
      <c r="F216" s="399">
        <v>5.05</v>
      </c>
      <c r="G216" s="412">
        <f t="shared" si="12"/>
        <v>319.14602475104601</v>
      </c>
    </row>
    <row r="217" spans="1:7" ht="15" x14ac:dyDescent="0.25">
      <c r="A217" s="424">
        <f t="shared" si="13"/>
        <v>199</v>
      </c>
      <c r="B217" s="409" t="str">
        <f>'[1]Под 6'!A213</f>
        <v>191</v>
      </c>
      <c r="C217" s="416" t="s">
        <v>475</v>
      </c>
      <c r="D217" s="411">
        <v>57.1</v>
      </c>
      <c r="E217" s="400">
        <f t="shared" si="14"/>
        <v>32.019183521106108</v>
      </c>
      <c r="F217" s="399">
        <v>5.05</v>
      </c>
      <c r="G217" s="412">
        <f t="shared" si="12"/>
        <v>161.69687678158584</v>
      </c>
    </row>
    <row r="218" spans="1:7" ht="15" x14ac:dyDescent="0.25">
      <c r="A218" s="424">
        <f t="shared" si="13"/>
        <v>200</v>
      </c>
      <c r="B218" s="409" t="str">
        <f>'[1]Под 6'!A214</f>
        <v>П/192</v>
      </c>
      <c r="C218" s="416" t="s">
        <v>476</v>
      </c>
      <c r="D218" s="411">
        <v>102.9</v>
      </c>
      <c r="E218" s="400">
        <f t="shared" ref="E218:E221" si="15">$E$4*D218/$A$5</f>
        <v>57.701821091450419</v>
      </c>
      <c r="F218" s="399">
        <v>5.05</v>
      </c>
      <c r="G218" s="412">
        <f t="shared" si="12"/>
        <v>291.39419651182459</v>
      </c>
    </row>
    <row r="219" spans="1:7" ht="15" x14ac:dyDescent="0.25">
      <c r="A219" s="424">
        <f t="shared" si="13"/>
        <v>201</v>
      </c>
      <c r="B219" s="409" t="str">
        <f>'[1]Под 6'!A215</f>
        <v>193</v>
      </c>
      <c r="C219" s="416" t="s">
        <v>477</v>
      </c>
      <c r="D219" s="411">
        <f>79.7</f>
        <v>79.7</v>
      </c>
      <c r="E219" s="400">
        <f t="shared" si="15"/>
        <v>44.69227542262972</v>
      </c>
      <c r="F219" s="399">
        <v>5.05</v>
      </c>
      <c r="G219" s="412">
        <f>E219*F219</f>
        <v>225.69599088428006</v>
      </c>
    </row>
    <row r="220" spans="1:7" ht="15" x14ac:dyDescent="0.25">
      <c r="A220" s="424">
        <f t="shared" si="13"/>
        <v>202</v>
      </c>
      <c r="B220" s="409" t="str">
        <f>'[1]Под 6'!A216</f>
        <v>194</v>
      </c>
      <c r="C220" s="423" t="s">
        <v>478</v>
      </c>
      <c r="D220" s="411">
        <v>124.2</v>
      </c>
      <c r="E220" s="400">
        <f t="shared" si="15"/>
        <v>69.64592983049701</v>
      </c>
      <c r="F220" s="399">
        <v>5.05</v>
      </c>
      <c r="G220" s="412">
        <f>E220*F220</f>
        <v>351.71194564400992</v>
      </c>
    </row>
    <row r="221" spans="1:7" ht="15" x14ac:dyDescent="0.25">
      <c r="A221" s="430">
        <f t="shared" si="13"/>
        <v>203</v>
      </c>
      <c r="B221" s="431" t="str">
        <f>'[1]Под 6'!A217</f>
        <v>195</v>
      </c>
      <c r="C221" s="416" t="s">
        <v>479</v>
      </c>
      <c r="D221" s="411">
        <v>86.4</v>
      </c>
      <c r="E221" s="400">
        <f t="shared" si="15"/>
        <v>48.449342490780523</v>
      </c>
      <c r="F221" s="399">
        <v>5.05</v>
      </c>
      <c r="G221" s="412">
        <f>E221*F221</f>
        <v>244.66917957844163</v>
      </c>
    </row>
    <row r="222" spans="1:7" x14ac:dyDescent="0.2">
      <c r="A222" s="424"/>
      <c r="B222" s="432"/>
      <c r="C222" s="433"/>
      <c r="D222" s="434">
        <f>SUM(D26:D221)</f>
        <v>16075.800000000007</v>
      </c>
      <c r="E222" s="434">
        <f>SUM(E26:E221)</f>
        <v>9014.6057871908451</v>
      </c>
      <c r="F222" s="435"/>
      <c r="G222" s="434">
        <f>SUM(G26:G221)</f>
        <v>45523.759225313821</v>
      </c>
    </row>
    <row r="223" spans="1:7" x14ac:dyDescent="0.2">
      <c r="C223" s="436" t="s">
        <v>1010</v>
      </c>
      <c r="D223" s="391">
        <f>D222+D25</f>
        <v>17471.600000000006</v>
      </c>
      <c r="E223" s="391">
        <f>E222+E25</f>
        <v>9797.3094011796347</v>
      </c>
      <c r="G223" s="377">
        <f>G222+G25</f>
        <v>49476.412475957208</v>
      </c>
    </row>
    <row r="224" spans="1:7" x14ac:dyDescent="0.2">
      <c r="E224" s="437"/>
    </row>
    <row r="227" spans="2:2" x14ac:dyDescent="0.2">
      <c r="B227" s="438"/>
    </row>
    <row r="228" spans="2:2" x14ac:dyDescent="0.2">
      <c r="B228" s="438"/>
    </row>
    <row r="229" spans="2:2" x14ac:dyDescent="0.2">
      <c r="B229" s="438"/>
    </row>
    <row r="230" spans="2:2" x14ac:dyDescent="0.2">
      <c r="B230" s="438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3"/>
      <c r="B1" s="883"/>
      <c r="C1" s="883"/>
      <c r="D1" s="883"/>
      <c r="E1" s="883"/>
    </row>
    <row r="2" spans="1:7" ht="33.75" customHeight="1" x14ac:dyDescent="0.2">
      <c r="A2" s="885" t="s">
        <v>1042</v>
      </c>
      <c r="B2" s="885"/>
      <c r="C2" s="885"/>
      <c r="D2" s="885"/>
      <c r="E2" s="885"/>
    </row>
    <row r="3" spans="1:7" ht="19.5" customHeight="1" x14ac:dyDescent="0.2">
      <c r="A3" s="886" t="s">
        <v>1417</v>
      </c>
      <c r="B3" s="886"/>
      <c r="C3" s="886"/>
      <c r="D3" s="886"/>
      <c r="E3" s="886"/>
    </row>
    <row r="4" spans="1:7" ht="15" x14ac:dyDescent="0.35">
      <c r="A4" s="884" t="s">
        <v>1419</v>
      </c>
      <c r="B4" s="884"/>
      <c r="C4" s="365"/>
      <c r="D4" s="366"/>
      <c r="E4" s="365">
        <v>24861.41</v>
      </c>
    </row>
    <row r="5" spans="1:7" ht="15" x14ac:dyDescent="0.25">
      <c r="A5" s="374">
        <v>44335.5</v>
      </c>
      <c r="B5" s="196" t="s">
        <v>1327</v>
      </c>
      <c r="C5" s="197"/>
      <c r="D5" s="197"/>
      <c r="E5" s="195"/>
    </row>
    <row r="6" spans="1:7" ht="15" x14ac:dyDescent="0.25">
      <c r="A6" s="367" t="s">
        <v>1418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2" t="s">
        <v>1016</v>
      </c>
      <c r="B9" s="882"/>
      <c r="C9" s="882"/>
      <c r="D9" s="882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2" t="s">
        <v>1017</v>
      </c>
      <c r="B11" s="882"/>
      <c r="C11" s="882"/>
      <c r="D11" s="882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1988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2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2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2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2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2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2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2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2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2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2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2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2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2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2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2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2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2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2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2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2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1438</v>
      </c>
      <c r="D37" s="43">
        <v>13</v>
      </c>
      <c r="E37" s="42">
        <f t="shared" ref="E37:E44" si="3">D37/$A$5*$E$4</f>
        <v>7.2898316247702182</v>
      </c>
      <c r="F37" s="712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1439</v>
      </c>
      <c r="D38" s="43">
        <v>50</v>
      </c>
      <c r="E38" s="42">
        <f t="shared" si="3"/>
        <v>28.037813941423916</v>
      </c>
      <c r="F38" s="712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1441</v>
      </c>
      <c r="D39" s="43">
        <v>74.2</v>
      </c>
      <c r="E39" s="42">
        <f t="shared" si="3"/>
        <v>41.60811588907309</v>
      </c>
      <c r="F39" s="712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1345</v>
      </c>
      <c r="C40" s="194" t="s">
        <v>1346</v>
      </c>
      <c r="D40" s="43">
        <v>19.059999999999999</v>
      </c>
      <c r="E40" s="42">
        <f t="shared" si="3"/>
        <v>10.688014674470796</v>
      </c>
      <c r="F40" s="712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1361</v>
      </c>
      <c r="C41" s="194" t="s">
        <v>1442</v>
      </c>
      <c r="D41" s="43">
        <v>19.059999999999999</v>
      </c>
      <c r="E41" s="42">
        <f t="shared" si="3"/>
        <v>10.688014674470796</v>
      </c>
      <c r="F41" s="712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1362</v>
      </c>
      <c r="C42" s="194" t="s">
        <v>1356</v>
      </c>
      <c r="D42" s="43">
        <v>19.059999999999999</v>
      </c>
      <c r="E42" s="42"/>
      <c r="F42" s="712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1356</v>
      </c>
      <c r="D43" s="43">
        <v>74.599999999999994</v>
      </c>
      <c r="E43" s="42"/>
      <c r="F43" s="712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2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1329</v>
      </c>
      <c r="C45" s="194" t="s">
        <v>1356</v>
      </c>
      <c r="D45" s="251">
        <v>36.700000000000003</v>
      </c>
      <c r="E45" s="265"/>
      <c r="F45" s="712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2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2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2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2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2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2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2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2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2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2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2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2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2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2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2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2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2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2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2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2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2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2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2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2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2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2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2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2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2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2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2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2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2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2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2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2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2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2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2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2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2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2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2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2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2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2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2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2">
        <v>5.05</v>
      </c>
      <c r="G93" s="43">
        <f t="shared" si="8"/>
        <v>135.64414006721475</v>
      </c>
      <c r="J93" t="s">
        <v>1648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2">
        <v>5.05</v>
      </c>
      <c r="G94" s="43">
        <f t="shared" si="8"/>
        <v>143.29005192904106</v>
      </c>
      <c r="I94" s="35" t="s">
        <v>1647</v>
      </c>
      <c r="J94" s="370" t="s">
        <v>1649</v>
      </c>
      <c r="K94" s="370" t="s">
        <v>1650</v>
      </c>
      <c r="L94" s="370" t="s">
        <v>1651</v>
      </c>
      <c r="M94" s="370" t="s">
        <v>1652</v>
      </c>
    </row>
    <row r="95" spans="1:13" ht="15.75" x14ac:dyDescent="0.25">
      <c r="A95" s="467">
        <f t="shared" si="7"/>
        <v>48</v>
      </c>
      <c r="B95" s="468" t="str">
        <f>'[1]Под 1 и 2'!A53</f>
        <v>1/ 48</v>
      </c>
      <c r="C95" s="469" t="s">
        <v>156</v>
      </c>
      <c r="D95" s="470">
        <v>114.2</v>
      </c>
      <c r="E95" s="42">
        <f>D95/$A$5*$E$4</f>
        <v>64.038367042212215</v>
      </c>
      <c r="F95" s="712">
        <v>5.05</v>
      </c>
      <c r="G95" s="471">
        <f t="shared" si="8"/>
        <v>323.39375356317169</v>
      </c>
      <c r="I95" s="572"/>
      <c r="J95" s="572">
        <v>1</v>
      </c>
      <c r="K95" s="572">
        <v>2</v>
      </c>
      <c r="L95" s="572" t="s">
        <v>1653</v>
      </c>
      <c r="M95" s="572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2">
        <v>5.05</v>
      </c>
      <c r="G96" s="43">
        <f t="shared" si="8"/>
        <v>216.35098749760354</v>
      </c>
      <c r="I96" s="35" t="s">
        <v>1645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2">
        <v>5.05</v>
      </c>
      <c r="G97" s="43">
        <f t="shared" si="8"/>
        <v>144.70596153308296</v>
      </c>
      <c r="I97" s="35" t="s">
        <v>1646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2">
        <v>5.05</v>
      </c>
      <c r="G98" s="43">
        <f t="shared" si="8"/>
        <v>142.15732424580756</v>
      </c>
      <c r="I98" s="370" t="s">
        <v>1654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2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2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2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2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2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2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2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2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2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2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2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2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2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2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2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2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2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2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2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2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2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2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2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2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1">
        <v>80.5</v>
      </c>
      <c r="E123" s="42">
        <f t="shared" si="10"/>
        <v>45.140880445692503</v>
      </c>
      <c r="F123" s="712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2" t="s">
        <v>185</v>
      </c>
      <c r="D124" s="206">
        <v>108.5</v>
      </c>
      <c r="E124" s="42">
        <f t="shared" si="10"/>
        <v>60.84205625288989</v>
      </c>
      <c r="F124" s="712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2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2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2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2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2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2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2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2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2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2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2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2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2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2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2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2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2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2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2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2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2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2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2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2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2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2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2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2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2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2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2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2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2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2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2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2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2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2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2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2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2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2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2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2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2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2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2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2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2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2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2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2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2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2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2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2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2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2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2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2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2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2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2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2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2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2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2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2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2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2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2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2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2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2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2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2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2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2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2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2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2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2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2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2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2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2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2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2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2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2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2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2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2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2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2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2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2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2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2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2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2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2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2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2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2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2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2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2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2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2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2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2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2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0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1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3"/>
      <c r="B1" s="883"/>
      <c r="C1" s="883"/>
      <c r="D1" s="883"/>
      <c r="E1" s="883"/>
    </row>
    <row r="2" spans="1:7" ht="41.25" customHeight="1" x14ac:dyDescent="0.2">
      <c r="A2" s="890" t="s">
        <v>1019</v>
      </c>
      <c r="B2" s="890"/>
      <c r="C2" s="890"/>
      <c r="D2" s="890"/>
      <c r="E2" s="890"/>
    </row>
    <row r="3" spans="1:7" ht="16.5" customHeight="1" x14ac:dyDescent="0.2">
      <c r="A3" s="886" t="s">
        <v>1417</v>
      </c>
      <c r="B3" s="886"/>
      <c r="C3" s="886"/>
      <c r="D3" s="886"/>
      <c r="E3" s="886"/>
    </row>
    <row r="4" spans="1:7" ht="15" x14ac:dyDescent="0.35">
      <c r="A4" s="884" t="s">
        <v>1419</v>
      </c>
      <c r="B4" s="884"/>
      <c r="C4" s="368"/>
      <c r="D4" s="368"/>
      <c r="E4" s="368">
        <v>24861.41</v>
      </c>
    </row>
    <row r="5" spans="1:7" ht="15" x14ac:dyDescent="0.25">
      <c r="A5" s="374">
        <v>44335.5</v>
      </c>
      <c r="B5" s="369" t="s">
        <v>1992</v>
      </c>
      <c r="C5" s="290"/>
      <c r="D5" s="290"/>
      <c r="E5" s="289"/>
      <c r="F5" s="133"/>
    </row>
    <row r="6" spans="1:7" ht="15" x14ac:dyDescent="0.25">
      <c r="A6" s="369" t="s">
        <v>1418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1988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7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8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7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9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1443</v>
      </c>
      <c r="C22" s="60" t="s">
        <v>1426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1444</v>
      </c>
      <c r="C23" s="60" t="s">
        <v>1427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1445</v>
      </c>
      <c r="C24" s="60" t="s">
        <v>1424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1672</v>
      </c>
      <c r="C25" s="60" t="s">
        <v>1671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1673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2024-03-21T05:43:51Z</cp:lastPrinted>
  <dcterms:created xsi:type="dcterms:W3CDTF">2010-02-17T17:09:47Z</dcterms:created>
  <dcterms:modified xsi:type="dcterms:W3CDTF">2024-06-17T13:18:25Z</dcterms:modified>
</cp:coreProperties>
</file>